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media/image2.jpeg" ContentType="image/jpeg"/>
  <Override PartName="/xl/drawings/_rels/drawing1.xml.rels" ContentType="application/vnd.openxmlformats-package.relationship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n_de_Commande" sheetId="1" state="visible" r:id="rId2"/>
    <sheet name="Tarif_avec_Préparation_Commande" sheetId="2" state="visible" r:id="rId3"/>
    <sheet name="Cumul_par_Code_tarifaire" sheetId="3" state="hidden" r:id="rId4"/>
  </sheets>
  <definedNames>
    <definedName function="false" hidden="true" localSheetId="0" name="_xlnm._FilterDatabase" vbProcedure="false">Bon_de_Commande!$A$24:$R$645</definedName>
    <definedName function="false" hidden="true" localSheetId="2" name="_xlnm._FilterDatabase" vbProcedure="false">Cumul_par_Code_tarifaire!$A$1:$U$1003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<sst xmlns="http://schemas.openxmlformats.org/spreadsheetml/2006/main" count="2702" uniqueCount="893">
  <si>
    <t xml:space="preserve">    COMMANDE PLANTS 2022</t>
  </si>
  <si>
    <t xml:space="preserve">NOM</t>
  </si>
  <si>
    <t xml:space="preserve">Prénom</t>
  </si>
  <si>
    <t xml:space="preserve">adresse :</t>
  </si>
  <si>
    <t xml:space="preserve">code post </t>
  </si>
  <si>
    <t xml:space="preserve">ville :</t>
  </si>
  <si>
    <t xml:space="preserve">Téléphone :</t>
  </si>
  <si>
    <t xml:space="preserve">mail : </t>
  </si>
  <si>
    <t xml:space="preserve">Date commande : </t>
  </si>
  <si>
    <t xml:space="preserve">Date de livraison souhaitée :</t>
  </si>
  <si>
    <r>
      <rPr>
        <sz val="9"/>
        <color rgb="FF000000"/>
        <rFont val="Arial"/>
        <family val="2"/>
      </rPr>
      <t xml:space="preserve">Mode de livraison par défaut </t>
    </r>
    <r>
      <rPr>
        <b val="true"/>
        <sz val="9"/>
        <color rgb="FF000000"/>
        <rFont val="Arial"/>
        <family val="2"/>
      </rPr>
      <t xml:space="preserve">« Retrait à la ferme »</t>
    </r>
    <r>
      <rPr>
        <sz val="9"/>
        <color rgb="FF000000"/>
        <rFont val="Arial"/>
        <family val="2"/>
      </rPr>
      <t xml:space="preserve"> 
Si sur une foire ou devant une boutique bio, précisez laquelle :
(exemples : Biocoop Romans début mai ou La petite épicerie de Montreuil mi mai)</t>
    </r>
  </si>
  <si>
    <t xml:space="preserve">Nous ne pouvons garantir la disponibilité de toutes les variétés à tout moment de l’année. </t>
  </si>
  <si>
    <t xml:space="preserve">En cas de variété momentanément indisponible,</t>
  </si>
  <si>
    <t xml:space="preserve">OUI</t>
  </si>
  <si>
    <t xml:space="preserve">NON</t>
  </si>
  <si>
    <t xml:space="preserve">J'accepte leur remplacement par des variétés proches  (cocher ci-contre) :</t>
  </si>
  <si>
    <t xml:space="preserve">J'accepte une livraison en plusieurs temps (cocher ci-contre) :</t>
  </si>
  <si>
    <t xml:space="preserve">Sachant que le prix du plant évolue avec son stage de développement,</t>
  </si>
  <si>
    <t xml:space="preserve">Jeune</t>
  </si>
  <si>
    <t xml:space="preserve">développé</t>
  </si>
  <si>
    <t xml:space="preserve">Je préfère avoir des plants jeunes ou plus développés (cocher ci-contre) :</t>
  </si>
  <si>
    <t xml:space="preserve">Vos remarques et commentaires sont les bienvenus : </t>
  </si>
  <si>
    <t xml:space="preserve">v8</t>
  </si>
  <si>
    <t xml:space="preserve">Merci de retourner votre bon de commande à  </t>
  </si>
  <si>
    <t xml:space="preserve">commande@jardinenvie.com  </t>
  </si>
  <si>
    <t xml:space="preserve">Nous vous confirmerons cette commande par retour de courriel 
En vous précisant les quantités, formats et délais possibles.</t>
  </si>
  <si>
    <t xml:space="preserve">Les prix indiqués ci-dessous incluent le coût de la préparation de commande de 0,05€ à 0,50€ par plant selon leur taille. Nous appliquons des réductions en fonction du nombre de plants par code tarif (cf onglet feuille ci-contre « Tarif avec préparation commande»).</t>
  </si>
  <si>
    <t xml:space="preserve">NB : Vous pouvez aussi utiliser ce bon de commande pour préparer votre visite à la pépinière et acheter vos plants au prix en libre service à la ferme. Nous travaillons à une solution pour pouvoir vous expédier des plants par colis postal. Si cela vous intéresse, merci de nous le faire savoir et nous vous tiendrons informés dès que possible.</t>
  </si>
  <si>
    <t xml:space="preserve">non dispo 2022</t>
  </si>
  <si>
    <t xml:space="preserve">Nous Consulter</t>
  </si>
  <si>
    <t xml:space="preserve">Estimation du total de votre commande
(sous réserve de disponibilité)</t>
  </si>
  <si>
    <t xml:space="preserve">€ TTC</t>
  </si>
  <si>
    <t xml:space="preserve">NC</t>
  </si>
  <si>
    <t xml:space="preserve">Total</t>
  </si>
  <si>
    <t xml:space="preserve">ND</t>
  </si>
  <si>
    <t xml:space="preserve">CDE PRO</t>
  </si>
  <si>
    <t xml:space="preserve">Format du contenant :  
(volume de terreau)     </t>
  </si>
  <si>
    <t xml:space="preserve">G = Godet en fibre de bois, M Motte de terreau
M3 = Petit(30 ml)    G5 / M5 = Moyen(125 ml)     G11 = Grand(1,3 litre) NC = Nous Consulter      ND = Non disponible en 2022</t>
  </si>
  <si>
    <t xml:space="preserve">Total
Nbre Lignes
d’article</t>
  </si>
  <si>
    <t xml:space="preserve">Total
Nbre Lignes
Avec prix</t>
  </si>
  <si>
    <t xml:space="preserve">ESPÈCE</t>
  </si>
  <si>
    <t xml:space="preserve">VARIÉTÉ</t>
  </si>
  <si>
    <t xml:space="preserve">Quantité
</t>
  </si>
  <si>
    <t xml:space="preserve">Format
</t>
  </si>
  <si>
    <t xml:space="preserve">Code tarif appliqué</t>
  </si>
  <si>
    <t xml:space="preserve">Prix
Unitaire
HT</t>
  </si>
  <si>
    <t xml:space="preserve">Prix d'un
plant</t>
  </si>
  <si>
    <t xml:space="preserve">Prix total
 TTC</t>
  </si>
  <si>
    <t xml:space="preserve">Catégorie
Catalogue</t>
  </si>
  <si>
    <t xml:space="preserve">Format
Défaut</t>
  </si>
  <si>
    <t xml:space="preserve">Dispo
</t>
  </si>
  <si>
    <t xml:space="preserve">Sur 
Commande
</t>
  </si>
  <si>
    <t xml:space="preserve">PLU référence
(unitaire)</t>
  </si>
  <si>
    <t xml:space="preserve">PLU groupe</t>
  </si>
  <si>
    <t xml:space="preserve">Cumul
Cmde</t>
  </si>
  <si>
    <t xml:space="preserve">Tarif 
Appliqué</t>
  </si>
  <si>
    <t xml:space="preserve">Prix 
Appliqué</t>
  </si>
  <si>
    <t xml:space="preserve">AROMATIQUES ANNUELLES</t>
  </si>
  <si>
    <t xml:space="preserve">ANETH </t>
  </si>
  <si>
    <t xml:space="preserve">Officinale</t>
  </si>
  <si>
    <t xml:space="preserve">CAMA</t>
  </si>
  <si>
    <t xml:space="preserve">G5</t>
  </si>
  <si>
    <t xml:space="preserve">BASILIC </t>
  </si>
  <si>
    <t xml:space="preserve">Camphré du Kenya</t>
  </si>
  <si>
    <t xml:space="preserve">Cannelle</t>
  </si>
  <si>
    <t xml:space="preserve">Citronnelle</t>
  </si>
  <si>
    <t xml:space="preserve">Fin vert (petites feuilles)</t>
  </si>
  <si>
    <t xml:space="preserve">Grand vert</t>
  </si>
  <si>
    <t xml:space="preserve">Mammouth</t>
  </si>
  <si>
    <t xml:space="preserve">Opal</t>
  </si>
  <si>
    <t xml:space="preserve">Pourpre</t>
  </si>
  <si>
    <t xml:space="preserve">Réglisse</t>
  </si>
  <si>
    <t xml:space="preserve">Royal de Thaïlande</t>
  </si>
  <si>
    <t xml:space="preserve">Sacré de l'Inde</t>
  </si>
  <si>
    <t xml:space="preserve">CAMOMILLE</t>
  </si>
  <si>
    <t xml:space="preserve">Matricaire</t>
  </si>
  <si>
    <t xml:space="preserve">CERFEUIL</t>
  </si>
  <si>
    <t xml:space="preserve">Commun</t>
  </si>
  <si>
    <t xml:space="preserve">CHRYSANTHEME</t>
  </si>
  <si>
    <t xml:space="preserve">Comestible</t>
  </si>
  <si>
    <t xml:space="preserve">CORIANDRE </t>
  </si>
  <si>
    <t xml:space="preserve"> </t>
  </si>
  <si>
    <t xml:space="preserve">FENOUIL </t>
  </si>
  <si>
    <t xml:space="preserve">Aromatique</t>
  </si>
  <si>
    <t xml:space="preserve">MARJOLAINE </t>
  </si>
  <si>
    <t xml:space="preserve">NIGELLE</t>
  </si>
  <si>
    <t xml:space="preserve">PERSIL</t>
  </si>
  <si>
    <t xml:space="preserve">Commun 2</t>
  </si>
  <si>
    <t xml:space="preserve">Frisé nain mousse</t>
  </si>
  <si>
    <t xml:space="preserve">Frisé vert foncé</t>
  </si>
  <si>
    <t xml:space="preserve">géant d'Italie</t>
  </si>
  <si>
    <t xml:space="preserve">racine (tubéreux)</t>
  </si>
  <si>
    <t xml:space="preserve">SARRIETTE</t>
  </si>
  <si>
    <t xml:space="preserve">Annuelle</t>
  </si>
  <si>
    <t xml:space="preserve">AROMATIQUES BISANNUELLES</t>
  </si>
  <si>
    <t xml:space="preserve">CARVI</t>
  </si>
  <si>
    <t xml:space="preserve">CAMC</t>
  </si>
  <si>
    <t xml:space="preserve">SAUGE</t>
  </si>
  <si>
    <t xml:space="preserve">Sclarée</t>
  </si>
  <si>
    <t xml:space="preserve">AROMATIQUES VIVACES</t>
  </si>
  <si>
    <t xml:space="preserve">ABSINTHE </t>
  </si>
  <si>
    <t xml:space="preserve">CAMV</t>
  </si>
  <si>
    <t xml:space="preserve">ACHILLÉE</t>
  </si>
  <si>
    <t xml:space="preserve">Millefeuille</t>
  </si>
  <si>
    <t xml:space="preserve">AGASTACHE</t>
  </si>
  <si>
    <t xml:space="preserve">anisée</t>
  </si>
  <si>
    <t xml:space="preserve">ARNICA</t>
  </si>
  <si>
    <t xml:space="preserve">Montana</t>
  </si>
  <si>
    <t xml:space="preserve">ASPERGE</t>
  </si>
  <si>
    <t xml:space="preserve">Mary Washington</t>
  </si>
  <si>
    <t xml:space="preserve">AUNÉE</t>
  </si>
  <si>
    <t xml:space="preserve">CHARDON</t>
  </si>
  <si>
    <t xml:space="preserve">Marie</t>
  </si>
  <si>
    <t xml:space="preserve">CIBOULE</t>
  </si>
  <si>
    <t xml:space="preserve">de Chine</t>
  </si>
  <si>
    <t xml:space="preserve">CIBOULETTE</t>
  </si>
  <si>
    <t xml:space="preserve">Commune</t>
  </si>
  <si>
    <t xml:space="preserve">CONSOUDE</t>
  </si>
  <si>
    <t xml:space="preserve">officinale ou de Russie</t>
  </si>
  <si>
    <t xml:space="preserve">HYSOPE</t>
  </si>
  <si>
    <t xml:space="preserve">officinale</t>
  </si>
  <si>
    <t xml:space="preserve">LAVANDE </t>
  </si>
  <si>
    <t xml:space="preserve">Aspic</t>
  </si>
  <si>
    <t xml:space="preserve">LIVECHE </t>
  </si>
  <si>
    <t xml:space="preserve">MÉLISSE</t>
  </si>
  <si>
    <t xml:space="preserve">MENTHE</t>
  </si>
  <si>
    <t xml:space="preserve">poivrée</t>
  </si>
  <si>
    <t xml:space="preserve">MILLEPERTUIS </t>
  </si>
  <si>
    <t xml:space="preserve">Perforatum</t>
  </si>
  <si>
    <t xml:space="preserve">ORIGAN</t>
  </si>
  <si>
    <t xml:space="preserve">ORTIE</t>
  </si>
  <si>
    <t xml:space="preserve">grande</t>
  </si>
  <si>
    <t xml:space="preserve">OSEILLE</t>
  </si>
  <si>
    <t xml:space="preserve">Vivace</t>
  </si>
  <si>
    <t xml:space="preserve">PLANTAIN</t>
  </si>
  <si>
    <t xml:space="preserve">Corne de cerf</t>
  </si>
  <si>
    <t xml:space="preserve">PYRETHRE</t>
  </si>
  <si>
    <t xml:space="preserve">de Dalmatie</t>
  </si>
  <si>
    <t xml:space="preserve">ROMARIN</t>
  </si>
  <si>
    <t xml:space="preserve">Officinal</t>
  </si>
  <si>
    <t xml:space="preserve">RUE</t>
  </si>
  <si>
    <t xml:space="preserve">TANAISIE</t>
  </si>
  <si>
    <t xml:space="preserve">THYM </t>
  </si>
  <si>
    <t xml:space="preserve">VALERIANE</t>
  </si>
  <si>
    <t xml:space="preserve">FLEURS ANNUELLES</t>
  </si>
  <si>
    <t xml:space="preserve">AMARANTHE </t>
  </si>
  <si>
    <t xml:space="preserve">Annapurna</t>
  </si>
  <si>
    <t xml:space="preserve">FLA</t>
  </si>
  <si>
    <t xml:space="preserve">golden</t>
  </si>
  <si>
    <t xml:space="preserve">queue de renard </t>
  </si>
  <si>
    <t xml:space="preserve">rouge</t>
  </si>
  <si>
    <t xml:space="preserve">ARCTOTIS</t>
  </si>
  <si>
    <t xml:space="preserve">Venusta</t>
  </si>
  <si>
    <t xml:space="preserve">BALSAMINE</t>
  </si>
  <si>
    <t xml:space="preserve">BLEUET </t>
  </si>
  <si>
    <t xml:space="preserve">Bleu</t>
  </si>
  <si>
    <t xml:space="preserve">BOURRACHE </t>
  </si>
  <si>
    <t xml:space="preserve">CAPUCINE </t>
  </si>
  <si>
    <t xml:space="preserve">Grande</t>
  </si>
  <si>
    <t xml:space="preserve">naine</t>
  </si>
  <si>
    <t xml:space="preserve">CARTHAME</t>
  </si>
  <si>
    <t xml:space="preserve">Des teinturiers</t>
  </si>
  <si>
    <t xml:space="preserve">CENTAURÉE</t>
  </si>
  <si>
    <t xml:space="preserve">Barbeau</t>
  </si>
  <si>
    <t xml:space="preserve">COSMOS</t>
  </si>
  <si>
    <t xml:space="preserve">Bipinné (sensation)</t>
  </si>
  <si>
    <t xml:space="preserve">Orange</t>
  </si>
  <si>
    <t xml:space="preserve">ESCHSCHOLTZIA</t>
  </si>
  <si>
    <t xml:space="preserve">de Californie</t>
  </si>
  <si>
    <t xml:space="preserve">IMMORTELLE</t>
  </si>
  <si>
    <t xml:space="preserve">à bractée</t>
  </si>
  <si>
    <t xml:space="preserve">IPOMÉE Volubilis</t>
  </si>
  <si>
    <t xml:space="preserve">en mélange</t>
  </si>
  <si>
    <t xml:space="preserve">Quamoclit</t>
  </si>
  <si>
    <t xml:space="preserve">LARMES DE JOB</t>
  </si>
  <si>
    <t xml:space="preserve">Larmes de Job</t>
  </si>
  <si>
    <t xml:space="preserve">LIN </t>
  </si>
  <si>
    <t xml:space="preserve">MIRABILIS</t>
  </si>
  <si>
    <t xml:space="preserve">Belle de nuit</t>
  </si>
  <si>
    <t xml:space="preserve">MUFLIER </t>
  </si>
  <si>
    <t xml:space="preserve">Night and day</t>
  </si>
  <si>
    <t xml:space="preserve">NICANDRA</t>
  </si>
  <si>
    <t xml:space="preserve">Physaloïde</t>
  </si>
  <si>
    <t xml:space="preserve">de Damas</t>
  </si>
  <si>
    <t xml:space="preserve">OEILLET D'INDE</t>
  </si>
  <si>
    <t xml:space="preserve">Erecta (Nematicide)</t>
  </si>
  <si>
    <t xml:space="preserve">Nain varié</t>
  </si>
  <si>
    <t xml:space="preserve">PAVOT</t>
  </si>
  <si>
    <t xml:space="preserve">Somnifère rose fleurs doubles</t>
  </si>
  <si>
    <t xml:space="preserve">Somnifère rose fleurs simples</t>
  </si>
  <si>
    <t xml:space="preserve">REINE MARGUERITE</t>
  </si>
  <si>
    <t xml:space="preserve">RICIN </t>
  </si>
  <si>
    <t xml:space="preserve">Vert</t>
  </si>
  <si>
    <t xml:space="preserve">RUDBECKIA</t>
  </si>
  <si>
    <t xml:space="preserve">annuel</t>
  </si>
  <si>
    <t xml:space="preserve">SANVITALIA</t>
  </si>
  <si>
    <t xml:space="preserve">procumbens</t>
  </si>
  <si>
    <t xml:space="preserve">SOUCI </t>
  </si>
  <si>
    <t xml:space="preserve">TITHONIA</t>
  </si>
  <si>
    <t xml:space="preserve">Torch</t>
  </si>
  <si>
    <t xml:space="preserve">TOURNESOL </t>
  </si>
  <si>
    <t xml:space="preserve">des jardins pourpre</t>
  </si>
  <si>
    <t xml:space="preserve">evening sun</t>
  </si>
  <si>
    <t xml:space="preserve">grand en mélange décoratif</t>
  </si>
  <si>
    <t xml:space="preserve">nain sun spot</t>
  </si>
  <si>
    <t xml:space="preserve">VACCARIA</t>
  </si>
  <si>
    <t xml:space="preserve">Hispanica</t>
  </si>
  <si>
    <t xml:space="preserve">ZINNIA </t>
  </si>
  <si>
    <t xml:space="preserve">Elégant</t>
  </si>
  <si>
    <t xml:space="preserve">FLEURS BISANNUELLES</t>
  </si>
  <si>
    <t xml:space="preserve">ANTHEMIS</t>
  </si>
  <si>
    <t xml:space="preserve">des teinturiers</t>
  </si>
  <si>
    <t xml:space="preserve">FLB</t>
  </si>
  <si>
    <t xml:space="preserve">CAMPANULE </t>
  </si>
  <si>
    <t xml:space="preserve">A grosses fleurs</t>
  </si>
  <si>
    <t xml:space="preserve">GAILLARDE</t>
  </si>
  <si>
    <t xml:space="preserve">JULIENNE</t>
  </si>
  <si>
    <t xml:space="preserve">des dames</t>
  </si>
  <si>
    <t xml:space="preserve">LUNAIRE</t>
  </si>
  <si>
    <t xml:space="preserve">ou monnaie du pape</t>
  </si>
  <si>
    <t xml:space="preserve">OEILLET</t>
  </si>
  <si>
    <t xml:space="preserve">de Poète</t>
  </si>
  <si>
    <t xml:space="preserve">ONAGRE</t>
  </si>
  <si>
    <t xml:space="preserve">PASTEL</t>
  </si>
  <si>
    <t xml:space="preserve">PENSEE </t>
  </si>
  <si>
    <t xml:space="preserve">Tricolore</t>
  </si>
  <si>
    <t xml:space="preserve">POIS DE SENTEUR</t>
  </si>
  <si>
    <t xml:space="preserve">VERBASCUM</t>
  </si>
  <si>
    <t xml:space="preserve">Thapsiforme (ou Bouillon blanc)</t>
  </si>
  <si>
    <t xml:space="preserve">FLEURS VIVACES</t>
  </si>
  <si>
    <t xml:space="preserve">ANCOLIE</t>
  </si>
  <si>
    <t xml:space="preserve">variée</t>
  </si>
  <si>
    <t xml:space="preserve">FLV</t>
  </si>
  <si>
    <t xml:space="preserve">BENOITE</t>
  </si>
  <si>
    <t xml:space="preserve">CORÉOPSIS</t>
  </si>
  <si>
    <t xml:space="preserve">vivace</t>
  </si>
  <si>
    <t xml:space="preserve">DRACOCÉPHALE</t>
  </si>
  <si>
    <t xml:space="preserve">de Moldavie</t>
  </si>
  <si>
    <t xml:space="preserve">ECHINACÉE</t>
  </si>
  <si>
    <t xml:space="preserve">GIROFLÉE</t>
  </si>
  <si>
    <t xml:space="preserve">pourpre</t>
  </si>
  <si>
    <t xml:space="preserve">ravenelle</t>
  </si>
  <si>
    <t xml:space="preserve">LUPIN</t>
  </si>
  <si>
    <t xml:space="preserve">De Russel</t>
  </si>
  <si>
    <t xml:space="preserve">LYCHNIS</t>
  </si>
  <si>
    <t xml:space="preserve">Coronaria</t>
  </si>
  <si>
    <t xml:space="preserve">Fleur de coucou</t>
  </si>
  <si>
    <t xml:space="preserve">MARGUERITE</t>
  </si>
  <si>
    <t xml:space="preserve">Sauvage</t>
  </si>
  <si>
    <t xml:space="preserve">d'orient vivace</t>
  </si>
  <si>
    <t xml:space="preserve">PIED D'ALOUETTE</t>
  </si>
  <si>
    <t xml:space="preserve">ou Delphinium</t>
  </si>
  <si>
    <t xml:space="preserve">PRIMEVERE</t>
  </si>
  <si>
    <t xml:space="preserve">des jardins variée</t>
  </si>
  <si>
    <t xml:space="preserve">ROSE TREMIÈRE </t>
  </si>
  <si>
    <t xml:space="preserve">mélange</t>
  </si>
  <si>
    <t xml:space="preserve">SAPONAIRE</t>
  </si>
  <si>
    <t xml:space="preserve">STACKYS</t>
  </si>
  <si>
    <t xml:space="preserve">Oreille de lapin</t>
  </si>
  <si>
    <t xml:space="preserve">FRUITS ROUGES &amp; GELIVES</t>
  </si>
  <si>
    <t xml:space="preserve">CASSEILLER</t>
  </si>
  <si>
    <t xml:space="preserve">Josta</t>
  </si>
  <si>
    <t xml:space="preserve">FRR</t>
  </si>
  <si>
    <t xml:space="preserve">G11</t>
  </si>
  <si>
    <t xml:space="preserve">CASSISSIER</t>
  </si>
  <si>
    <t xml:space="preserve">Andega</t>
  </si>
  <si>
    <t xml:space="preserve">Black down</t>
  </si>
  <si>
    <t xml:space="preserve">Noir de Bourgogne</t>
  </si>
  <si>
    <t xml:space="preserve">Tenah</t>
  </si>
  <si>
    <t xml:space="preserve">Tsema</t>
  </si>
  <si>
    <t xml:space="preserve">FRAISIER</t>
  </si>
  <si>
    <t xml:space="preserve">Belle et bonne</t>
  </si>
  <si>
    <t xml:space="preserve">des Halles</t>
  </si>
  <si>
    <t xml:space="preserve">Favette</t>
  </si>
  <si>
    <t xml:space="preserve">Gentonova</t>
  </si>
  <si>
    <t xml:space="preserve">Madame Moutot</t>
  </si>
  <si>
    <t xml:space="preserve">Mamie</t>
  </si>
  <si>
    <t xml:space="preserve">FRAMBOISIER</t>
  </si>
  <si>
    <t xml:space="preserve">Baron de Wavre</t>
  </si>
  <si>
    <t xml:space="preserve">Berberanza</t>
  </si>
  <si>
    <t xml:space="preserve">Biforza</t>
  </si>
  <si>
    <t xml:space="preserve">Blondie</t>
  </si>
  <si>
    <t xml:space="preserve">Bristol</t>
  </si>
  <si>
    <t xml:space="preserve">Carmen Love</t>
  </si>
  <si>
    <t xml:space="preserve">Dame du lac</t>
  </si>
  <si>
    <t xml:space="preserve">Esperanza</t>
  </si>
  <si>
    <t xml:space="preserve">Eva 2</t>
  </si>
  <si>
    <t xml:space="preserve">Fall gold</t>
  </si>
  <si>
    <t xml:space="preserve">Felicia</t>
  </si>
  <si>
    <t xml:space="preserve">Gradina</t>
  </si>
  <si>
    <t xml:space="preserve">Heritage</t>
  </si>
  <si>
    <t xml:space="preserve">Lloyd George</t>
  </si>
  <si>
    <t xml:space="preserve">Lulu la sucrée</t>
  </si>
  <si>
    <t xml:space="preserve">Norabelle</t>
  </si>
  <si>
    <t xml:space="preserve">Puyallup</t>
  </si>
  <si>
    <t xml:space="preserve">Royalty</t>
  </si>
  <si>
    <t xml:space="preserve">September</t>
  </si>
  <si>
    <t xml:space="preserve">Summit</t>
  </si>
  <si>
    <t xml:space="preserve">Tulameen</t>
  </si>
  <si>
    <t xml:space="preserve">GROSEILLER À GRAPPES</t>
  </si>
  <si>
    <t xml:space="preserve">Erde</t>
  </si>
  <si>
    <t xml:space="preserve">Junifer</t>
  </si>
  <si>
    <t xml:space="preserve">Red lake</t>
  </si>
  <si>
    <t xml:space="preserve">Rolan</t>
  </si>
  <si>
    <t xml:space="preserve">Rose de Champagne</t>
  </si>
  <si>
    <t xml:space="preserve">Rosetta</t>
  </si>
  <si>
    <t xml:space="preserve">Scoop</t>
  </si>
  <si>
    <t xml:space="preserve">GROSEILLER À MAQUEREAUX</t>
  </si>
  <si>
    <t xml:space="preserve">blanc</t>
  </si>
  <si>
    <t xml:space="preserve">Hinnonmaki rouge</t>
  </si>
  <si>
    <t xml:space="preserve">MÛRES</t>
  </si>
  <si>
    <t xml:space="preserve">Black jet</t>
  </si>
  <si>
    <t xml:space="preserve">MYRTILLIER</t>
  </si>
  <si>
    <t xml:space="preserve">Legacy</t>
  </si>
  <si>
    <t xml:space="preserve">Southland</t>
  </si>
  <si>
    <t xml:space="preserve">RHUBARBE</t>
  </si>
  <si>
    <t xml:space="preserve">Paragon</t>
  </si>
  <si>
    <t xml:space="preserve">Victoria</t>
  </si>
  <si>
    <t xml:space="preserve">VERVEINE</t>
  </si>
  <si>
    <t xml:space="preserve">citronnée </t>
  </si>
  <si>
    <t xml:space="preserve">POTAGÈRES</t>
  </si>
  <si>
    <t xml:space="preserve">ARROCHE </t>
  </si>
  <si>
    <t xml:space="preserve">PFE</t>
  </si>
  <si>
    <t xml:space="preserve">M3</t>
  </si>
  <si>
    <t xml:space="preserve">verte</t>
  </si>
  <si>
    <t xml:space="preserve">ARTICHAUT</t>
  </si>
  <si>
    <t xml:space="preserve">Imperial star</t>
  </si>
  <si>
    <t xml:space="preserve">PFEV</t>
  </si>
  <si>
    <t xml:space="preserve">AUBERGINE  </t>
  </si>
  <si>
    <t xml:space="preserve">Apple green</t>
  </si>
  <si>
    <t xml:space="preserve">PFR</t>
  </si>
  <si>
    <t xml:space="preserve">Baguette</t>
  </si>
  <si>
    <t xml:space="preserve">Barbentane    (hâtive de)</t>
  </si>
  <si>
    <t xml:space="preserve">Beauté noire impériale</t>
  </si>
  <si>
    <t xml:space="preserve">Blanche Dourga</t>
  </si>
  <si>
    <t xml:space="preserve">Blanche ronde à œuf (œuf blanc)</t>
  </si>
  <si>
    <t xml:space="preserve">Cima viola</t>
  </si>
  <si>
    <t xml:space="preserve">Lao lavender</t>
  </si>
  <si>
    <t xml:space="preserve">Longue blanche d'Italie</t>
  </si>
  <si>
    <t xml:space="preserve">Melonga</t>
  </si>
  <si>
    <t xml:space="preserve">Negra</t>
  </si>
  <si>
    <t xml:space="preserve">Orange de Turquie</t>
  </si>
  <si>
    <t xml:space="preserve">Ping tung longue</t>
  </si>
  <si>
    <t xml:space="preserve">Pusa purple cluster</t>
  </si>
  <si>
    <t xml:space="preserve">Red egg</t>
  </si>
  <si>
    <t xml:space="preserve">Ronde de Valence</t>
  </si>
  <si>
    <t xml:space="preserve">Rosa bianca</t>
  </si>
  <si>
    <t xml:space="preserve">Skoutari</t>
  </si>
  <si>
    <t xml:space="preserve">Slim Jim</t>
  </si>
  <si>
    <t xml:space="preserve">Striped toga</t>
  </si>
  <si>
    <t xml:space="preserve">Thaï longue verte</t>
  </si>
  <si>
    <t xml:space="preserve">Violette de Florence</t>
  </si>
  <si>
    <t xml:space="preserve">Violette de Toulouse</t>
  </si>
  <si>
    <t xml:space="preserve">BASELLE</t>
  </si>
  <si>
    <t xml:space="preserve">Epinard de Malabar</t>
  </si>
  <si>
    <t xml:space="preserve">BETTERAVE</t>
  </si>
  <si>
    <t xml:space="preserve">blanche albina vereduna</t>
  </si>
  <si>
    <t xml:space="preserve">PRA</t>
  </si>
  <si>
    <t xml:space="preserve">de Chioggia</t>
  </si>
  <si>
    <t xml:space="preserve">Fourragère guldaeno</t>
  </si>
  <si>
    <t xml:space="preserve">Gesche</t>
  </si>
  <si>
    <t xml:space="preserve">Jaune (Golden)</t>
  </si>
  <si>
    <t xml:space="preserve">TOMATE</t>
  </si>
  <si>
    <t xml:space="preserve">Malinowski retro</t>
  </si>
  <si>
    <t xml:space="preserve">Noire plate d'Egypte</t>
  </si>
  <si>
    <t xml:space="preserve">Rouge  longue cylindra</t>
  </si>
  <si>
    <t xml:space="preserve">Rouge Crapaudine</t>
  </si>
  <si>
    <t xml:space="preserve">Rouge globe Janis</t>
  </si>
  <si>
    <t xml:space="preserve">Rouge Globe Robuschka</t>
  </si>
  <si>
    <t xml:space="preserve">CARDON</t>
  </si>
  <si>
    <t xml:space="preserve">Epineux de Pleinpalais</t>
  </si>
  <si>
    <t xml:space="preserve">Plein blanc inerme </t>
  </si>
  <si>
    <t xml:space="preserve">Roches qui dansent</t>
  </si>
  <si>
    <t xml:space="preserve">Vert de Vaulx en Velin</t>
  </si>
  <si>
    <t xml:space="preserve">CÉLERI À COUPER</t>
  </si>
  <si>
    <t xml:space="preserve">à jets fins de Huÿ</t>
  </si>
  <si>
    <t xml:space="preserve">CELERI BRANCHE</t>
  </si>
  <si>
    <t xml:space="preserve">A cote vert d'Elne</t>
  </si>
  <si>
    <t xml:space="preserve">CÉLERI BRANCHE</t>
  </si>
  <si>
    <t xml:space="preserve">Plein Blanc Pascal</t>
  </si>
  <si>
    <t xml:space="preserve">CELERI-RAVE</t>
  </si>
  <si>
    <t xml:space="preserve">Monarch</t>
  </si>
  <si>
    <t xml:space="preserve">Tubereux</t>
  </si>
  <si>
    <t xml:space="preserve">CHICORÉE ENDIVE </t>
  </si>
  <si>
    <t xml:space="preserve">De Bruxelles ra Dura</t>
  </si>
  <si>
    <t xml:space="preserve">PSA</t>
  </si>
  <si>
    <t xml:space="preserve">demi hâtive de Maline</t>
  </si>
  <si>
    <t xml:space="preserve">CHICORÉE FRISÉE</t>
  </si>
  <si>
    <t xml:space="preserve">de Ruffec</t>
  </si>
  <si>
    <t xml:space="preserve">grosse Panacalière</t>
  </si>
  <si>
    <t xml:space="preserve">Wallonne</t>
  </si>
  <si>
    <t xml:space="preserve">CHICORÉE SAUVAGE</t>
  </si>
  <si>
    <t xml:space="preserve">Grumolo verde</t>
  </si>
  <si>
    <t xml:space="preserve">Pain de sucre</t>
  </si>
  <si>
    <t xml:space="preserve">Rouge de chiogga 2</t>
  </si>
  <si>
    <t xml:space="preserve">rouge de Trevis</t>
  </si>
  <si>
    <t xml:space="preserve">rouge de Vérone</t>
  </si>
  <si>
    <t xml:space="preserve">CHICORÉE SCAROLE</t>
  </si>
  <si>
    <t xml:space="preserve">en cornet d'Anjou</t>
  </si>
  <si>
    <t xml:space="preserve">Géante maraîchère</t>
  </si>
  <si>
    <t xml:space="preserve">CHOU BROCOLI</t>
  </si>
  <si>
    <t xml:space="preserve">à jets verts Calabrais</t>
  </si>
  <si>
    <t xml:space="preserve">Calinaro</t>
  </si>
  <si>
    <t xml:space="preserve">CHOU BROCOLI </t>
  </si>
  <si>
    <t xml:space="preserve">branchu à jets pourpres</t>
  </si>
  <si>
    <t xml:space="preserve">Coastal </t>
  </si>
  <si>
    <t xml:space="preserve">Natalino</t>
  </si>
  <si>
    <t xml:space="preserve">CHOU CABUS </t>
  </si>
  <si>
    <t xml:space="preserve">Blanc de Thurner</t>
  </si>
  <si>
    <t xml:space="preserve">Blanc Dowinda</t>
  </si>
  <si>
    <t xml:space="preserve">Blanc Fiderkraut</t>
  </si>
  <si>
    <t xml:space="preserve">Coeur de boeuf des vertus (blanc)</t>
  </si>
  <si>
    <t xml:space="preserve">De Vaugirard (blanc)</t>
  </si>
  <si>
    <t xml:space="preserve">Pointu de Chateaurenard</t>
  </si>
  <si>
    <t xml:space="preserve">CHOU DE BRUXELLES </t>
  </si>
  <si>
    <t xml:space="preserve">De Rosny</t>
  </si>
  <si>
    <t xml:space="preserve">Rubine</t>
  </si>
  <si>
    <t xml:space="preserve">CHOU DE CHINE</t>
  </si>
  <si>
    <t xml:space="preserve">Grannat</t>
  </si>
  <si>
    <t xml:space="preserve">CHOU DE MILAN </t>
  </si>
  <si>
    <t xml:space="preserve">de Lorient</t>
  </si>
  <si>
    <t xml:space="preserve">de Pontoise</t>
  </si>
  <si>
    <t xml:space="preserve">CHOU FLEUR</t>
  </si>
  <si>
    <t xml:space="preserve">Neckarperle</t>
  </si>
  <si>
    <t xml:space="preserve">Odysseus</t>
  </si>
  <si>
    <t xml:space="preserve">Romanesco</t>
  </si>
  <si>
    <t xml:space="preserve">Tardif d'Angers</t>
  </si>
  <si>
    <t xml:space="preserve">CHOU FOURRAGER </t>
  </si>
  <si>
    <t xml:space="preserve">Cavalier rouge</t>
  </si>
  <si>
    <t xml:space="preserve">Cavalier vert</t>
  </si>
  <si>
    <t xml:space="preserve">CHOU FRISÉ </t>
  </si>
  <si>
    <t xml:space="preserve">Rouge</t>
  </si>
  <si>
    <t xml:space="preserve">Westlandse Winter</t>
  </si>
  <si>
    <t xml:space="preserve">CHOU PALMIER</t>
  </si>
  <si>
    <t xml:space="preserve">Noir de Toscane</t>
  </si>
  <si>
    <t xml:space="preserve">CHOU RAVE</t>
  </si>
  <si>
    <t xml:space="preserve">Azur Star (violet)</t>
  </si>
  <si>
    <t xml:space="preserve">blanc géant Superschmelz</t>
  </si>
  <si>
    <t xml:space="preserve">Blaril (violet)</t>
  </si>
  <si>
    <t xml:space="preserve">Lanro (blanc)</t>
  </si>
  <si>
    <t xml:space="preserve">CHOU ROUGE </t>
  </si>
  <si>
    <t xml:space="preserve">Amarant</t>
  </si>
  <si>
    <t xml:space="preserve">Granat</t>
  </si>
  <si>
    <t xml:space="preserve">Rodynda</t>
  </si>
  <si>
    <t xml:space="preserve">Tardif de Langedijk</t>
  </si>
  <si>
    <t xml:space="preserve">CLAYTONE</t>
  </si>
  <si>
    <t xml:space="preserve">de Cuba</t>
  </si>
  <si>
    <t xml:space="preserve">CONCOMBRE </t>
  </si>
  <si>
    <t xml:space="preserve">Arménien (serpent scuro)</t>
  </si>
  <si>
    <t xml:space="preserve">M5</t>
  </si>
  <si>
    <t xml:space="preserve">Chinese yellow</t>
  </si>
  <si>
    <t xml:space="preserve">Citron (Lemon)</t>
  </si>
  <si>
    <t xml:space="preserve">Demi long blanc de Paris</t>
  </si>
  <si>
    <t xml:space="preserve">Empereur Alexandre</t>
  </si>
  <si>
    <t xml:space="preserve">Kiwano (Africain)</t>
  </si>
  <si>
    <t xml:space="preserve">le Généreux</t>
  </si>
  <si>
    <t xml:space="preserve">Marketer</t>
  </si>
  <si>
    <t xml:space="preserve">Marketmore</t>
  </si>
  <si>
    <t xml:space="preserve">Persika</t>
  </si>
  <si>
    <t xml:space="preserve">Rollison's telegraph</t>
  </si>
  <si>
    <t xml:space="preserve">Talamanca</t>
  </si>
  <si>
    <t xml:space="preserve">Tanja</t>
  </si>
  <si>
    <t xml:space="preserve">Vert long maraicher</t>
  </si>
  <si>
    <t xml:space="preserve">CORNICHON</t>
  </si>
  <si>
    <t xml:space="preserve">Vert petit de Paris</t>
  </si>
  <si>
    <t xml:space="preserve">COURGE </t>
  </si>
  <si>
    <t xml:space="preserve">Barbarine ou Gigerine</t>
  </si>
  <si>
    <t xml:space="preserve">Bleue de Hongrie</t>
  </si>
  <si>
    <t xml:space="preserve">Buttercup</t>
  </si>
  <si>
    <t xml:space="preserve">Butternut</t>
  </si>
  <si>
    <t xml:space="preserve">Cushaw white</t>
  </si>
  <si>
    <t xml:space="preserve">Delicata</t>
  </si>
  <si>
    <t xml:space="preserve">Futsu black</t>
  </si>
  <si>
    <t xml:space="preserve">Giraumon galeux d'Eysines</t>
  </si>
  <si>
    <t xml:space="preserve">Giraumon turban turc</t>
  </si>
  <si>
    <t xml:space="preserve">Honeynut</t>
  </si>
  <si>
    <t xml:space="preserve">Hubbard bleu</t>
  </si>
  <si>
    <t xml:space="preserve">Jack be little</t>
  </si>
  <si>
    <t xml:space="preserve">Kabosha vert</t>
  </si>
  <si>
    <t xml:space="preserve">Lady godiva</t>
  </si>
  <si>
    <t xml:space="preserve">Longue de Nice</t>
  </si>
  <si>
    <t xml:space="preserve">Marina di chiogga</t>
  </si>
  <si>
    <t xml:space="preserve">Massue d'Hercule</t>
  </si>
  <si>
    <t xml:space="preserve">Musquée de Provence</t>
  </si>
  <si>
    <t xml:space="preserve">Patidou (sweet dumpling)</t>
  </si>
  <si>
    <t xml:space="preserve">Pâtisson blanc</t>
  </si>
  <si>
    <t xml:space="preserve">Pâtisson vert panaché de blanc</t>
  </si>
  <si>
    <t xml:space="preserve">Pérou</t>
  </si>
  <si>
    <t xml:space="preserve">pleine de Naples</t>
  </si>
  <si>
    <t xml:space="preserve">Pomme d'or</t>
  </si>
  <si>
    <t xml:space="preserve">Potimarron Chestnut Bush</t>
  </si>
  <si>
    <t xml:space="preserve">Potimarron Doux vert d'Hokkaïdo</t>
  </si>
  <si>
    <t xml:space="preserve">Potimarron Red Kuri</t>
  </si>
  <si>
    <t xml:space="preserve">Rouge vif d'Etampes</t>
  </si>
  <si>
    <t xml:space="preserve">Royal acorn</t>
  </si>
  <si>
    <t xml:space="preserve">Siam</t>
  </si>
  <si>
    <t xml:space="preserve">spaghetti</t>
  </si>
  <si>
    <t xml:space="preserve">Sucrine du Berry</t>
  </si>
  <si>
    <t xml:space="preserve">Trompe d'Albenga</t>
  </si>
  <si>
    <t xml:space="preserve">Vert olive</t>
  </si>
  <si>
    <t xml:space="preserve">COURGETTE </t>
  </si>
  <si>
    <t xml:space="preserve">Alberello di Sarzana</t>
  </si>
  <si>
    <t xml:space="preserve">Blanche d’Egypte</t>
  </si>
  <si>
    <t xml:space="preserve">Blanche de Virginie</t>
  </si>
  <si>
    <t xml:space="preserve">de Nice à fruit rond</t>
  </si>
  <si>
    <t xml:space="preserve">Dovlecel zolotinca</t>
  </si>
  <si>
    <t xml:space="preserve">Gold rush</t>
  </si>
  <si>
    <t xml:space="preserve">Grise d'Alger</t>
  </si>
  <si>
    <t xml:space="preserve">Jaune "Col coutors"</t>
  </si>
  <si>
    <t xml:space="preserve">Striato d'Italie (verte non coureuse)</t>
  </si>
  <si>
    <t xml:space="preserve">Verte de Milan (Black beauty)</t>
  </si>
  <si>
    <t xml:space="preserve">Zuboda</t>
  </si>
  <si>
    <t xml:space="preserve">CRESSON</t>
  </si>
  <si>
    <t xml:space="preserve">Alénois commun</t>
  </si>
  <si>
    <t xml:space="preserve">de Perse</t>
  </si>
  <si>
    <t xml:space="preserve">des jardins vert</t>
  </si>
  <si>
    <t xml:space="preserve">EPINARD</t>
  </si>
  <si>
    <t xml:space="preserve">Gamma</t>
  </si>
  <si>
    <t xml:space="preserve">Matador (Vicking)</t>
  </si>
  <si>
    <t xml:space="preserve">ÉPINARD</t>
  </si>
  <si>
    <t xml:space="preserve">de Nouvelle Zélande (Tetragone)</t>
  </si>
  <si>
    <t xml:space="preserve">ESTRAGON</t>
  </si>
  <si>
    <t xml:space="preserve">de Russie</t>
  </si>
  <si>
    <t xml:space="preserve">Doux de Florence</t>
  </si>
  <si>
    <t xml:space="preserve">Doux précoce d'été</t>
  </si>
  <si>
    <t xml:space="preserve">Perfection</t>
  </si>
  <si>
    <t xml:space="preserve">Tardivo di Sarno</t>
  </si>
  <si>
    <t xml:space="preserve">Zefa fino</t>
  </si>
  <si>
    <t xml:space="preserve">Zefa tardo</t>
  </si>
  <si>
    <t xml:space="preserve">LAITUE À COUPER </t>
  </si>
  <si>
    <t xml:space="preserve">Biscia Rossa</t>
  </si>
  <si>
    <t xml:space="preserve">Feuille de chêne blonde</t>
  </si>
  <si>
    <t xml:space="preserve">Feuille de chêne rouge</t>
  </si>
  <si>
    <t xml:space="preserve">Langue de boeuf</t>
  </si>
  <si>
    <t xml:space="preserve">Oreille du diable</t>
  </si>
  <si>
    <t xml:space="preserve">Queue de truite</t>
  </si>
  <si>
    <t xml:space="preserve">Radichetta (toutes saisons)</t>
  </si>
  <si>
    <t xml:space="preserve">Raphaelle</t>
  </si>
  <si>
    <t xml:space="preserve">Sanguine</t>
  </si>
  <si>
    <t xml:space="preserve">LAITUE BATAVIA</t>
  </si>
  <si>
    <t xml:space="preserve">Blonde de Paris (printemps)</t>
  </si>
  <si>
    <t xml:space="preserve">Carmen</t>
  </si>
  <si>
    <t xml:space="preserve">De Pierre Bénite</t>
  </si>
  <si>
    <t xml:space="preserve">Dorée de printemps</t>
  </si>
  <si>
    <t xml:space="preserve">Gloire du Dauphiné</t>
  </si>
  <si>
    <t xml:space="preserve">goutte de sang</t>
  </si>
  <si>
    <t xml:space="preserve">Merveille de Verano (été)</t>
  </si>
  <si>
    <t xml:space="preserve">Pasquier (printemps et été)</t>
  </si>
  <si>
    <t xml:space="preserve">Reine des glaces (printemps, été)</t>
  </si>
  <si>
    <t xml:space="preserve">Rouge grenobloise (printemps, été)</t>
  </si>
  <si>
    <t xml:space="preserve">LAITUE CELTUCE</t>
  </si>
  <si>
    <t xml:space="preserve">asperge</t>
  </si>
  <si>
    <t xml:space="preserve">LAITUE POMMÉE</t>
  </si>
  <si>
    <t xml:space="preserve">Brune d'hiver (ou passion brune)</t>
  </si>
  <si>
    <t xml:space="preserve">Brune de Gascogne</t>
  </si>
  <si>
    <t xml:space="preserve">Craquerelle du midi (printemps)</t>
  </si>
  <si>
    <t xml:space="preserve">Du Bon Jardinier (été, automne)</t>
  </si>
  <si>
    <t xml:space="preserve">Kagraner sommer (été)</t>
  </si>
  <si>
    <t xml:space="preserve">Merveille d'hiver</t>
  </si>
  <si>
    <t xml:space="preserve">Merveille des 4 saisons</t>
  </si>
  <si>
    <t xml:space="preserve">Reine de juillet</t>
  </si>
  <si>
    <t xml:space="preserve">reine de mai de pleine terre (printemps)</t>
  </si>
  <si>
    <t xml:space="preserve">Rougette de Montpellier (hiver)</t>
  </si>
  <si>
    <t xml:space="preserve">Sucrine</t>
  </si>
  <si>
    <t xml:space="preserve">LAITUE ROMAINE</t>
  </si>
  <si>
    <t xml:space="preserve">Ballon</t>
  </si>
  <si>
    <t xml:space="preserve">Chicon panaché</t>
  </si>
  <si>
    <t xml:space="preserve">des melons</t>
  </si>
  <si>
    <t xml:space="preserve">Rouge d'hiver </t>
  </si>
  <si>
    <t xml:space="preserve">Valmaine</t>
  </si>
  <si>
    <t xml:space="preserve">Verte maraîchère (printemps, été)</t>
  </si>
  <si>
    <t xml:space="preserve">MÂCHE</t>
  </si>
  <si>
    <t xml:space="preserve">verte à coeur plein</t>
  </si>
  <si>
    <t xml:space="preserve">verte de Cambrai</t>
  </si>
  <si>
    <t xml:space="preserve">Vit</t>
  </si>
  <si>
    <t xml:space="preserve">MELON </t>
  </si>
  <si>
    <t xml:space="preserve">Ananas</t>
  </si>
  <si>
    <t xml:space="preserve">Bellegarde</t>
  </si>
  <si>
    <t xml:space="preserve">Cantaloup charentais</t>
  </si>
  <si>
    <t xml:space="preserve">cantaloup charentais diamex</t>
  </si>
  <si>
    <t xml:space="preserve">Cantaloup Prescott à fond blanc</t>
  </si>
  <si>
    <t xml:space="preserve">Jaune boule d’or</t>
  </si>
  <si>
    <t xml:space="preserve">Jaune canari hâtif 2</t>
  </si>
  <si>
    <t xml:space="preserve">Ogen</t>
  </si>
  <si>
    <t xml:space="preserve">Petit Gris de Rennes</t>
  </si>
  <si>
    <t xml:space="preserve">Précoce du roc</t>
  </si>
  <si>
    <t xml:space="preserve">Rosée de miel</t>
  </si>
  <si>
    <t xml:space="preserve">vert olive d'hiver</t>
  </si>
  <si>
    <t xml:space="preserve">MIZUNA ROUGE</t>
  </si>
  <si>
    <t xml:space="preserve">Chou japonais</t>
  </si>
  <si>
    <t xml:space="preserve">MIZUNA VERT</t>
  </si>
  <si>
    <t xml:space="preserve">MORELLE </t>
  </si>
  <si>
    <t xml:space="preserve">De Balbis</t>
  </si>
  <si>
    <t xml:space="preserve">NAMENIA</t>
  </si>
  <si>
    <t xml:space="preserve">salade asiatique</t>
  </si>
  <si>
    <t xml:space="preserve">OIGNON</t>
  </si>
  <si>
    <t xml:space="preserve">Bajosta</t>
  </si>
  <si>
    <t xml:space="preserve">Blanc de Rebouillon</t>
  </si>
  <si>
    <t xml:space="preserve">Blanc hâtif de Paris</t>
  </si>
  <si>
    <t xml:space="preserve">Bronzé d’Amposta</t>
  </si>
  <si>
    <t xml:space="preserve">Cuisse de poulet du Poitou (Echalion)</t>
  </si>
  <si>
    <t xml:space="preserve">de Citou</t>
  </si>
  <si>
    <t xml:space="preserve">de Lezignan</t>
  </si>
  <si>
    <t xml:space="preserve">de Mazé</t>
  </si>
  <si>
    <t xml:space="preserve">de Stuttgart</t>
  </si>
  <si>
    <t xml:space="preserve">Jaune ailsa craig</t>
  </si>
  <si>
    <t xml:space="preserve">Jaune des Cévennes</t>
  </si>
  <si>
    <t xml:space="preserve">Jaune paille des vertus</t>
  </si>
  <si>
    <t xml:space="preserve">rosé d’Armorique</t>
  </si>
  <si>
    <t xml:space="preserve">Rouge de Genève</t>
  </si>
  <si>
    <t xml:space="preserve">Rouge long de Florence</t>
  </si>
  <si>
    <t xml:space="preserve">Rouge red baron</t>
  </si>
  <si>
    <t xml:space="preserve">Tarassac</t>
  </si>
  <si>
    <t xml:space="preserve">OIGNON </t>
  </si>
  <si>
    <t xml:space="preserve">Robelja</t>
  </si>
  <si>
    <t xml:space="preserve">Rouge de Toulouges</t>
  </si>
  <si>
    <t xml:space="preserve">OIGNON PERPETUEL</t>
  </si>
  <si>
    <t xml:space="preserve">Winterhecken</t>
  </si>
  <si>
    <t xml:space="preserve">OIGNON POIREAU</t>
  </si>
  <si>
    <t xml:space="preserve">Ishikura long white</t>
  </si>
  <si>
    <t xml:space="preserve">OKRA</t>
  </si>
  <si>
    <t xml:space="preserve">ou Gombo</t>
  </si>
  <si>
    <t xml:space="preserve">PASTEQUE</t>
  </si>
  <si>
    <t xml:space="preserve">Early moon beam</t>
  </si>
  <si>
    <t xml:space="preserve">Lune Étoile = Moon &amp; Stars</t>
  </si>
  <si>
    <t xml:space="preserve">Sugar Baby</t>
  </si>
  <si>
    <t xml:space="preserve">PHYSALIS</t>
  </si>
  <si>
    <t xml:space="preserve">Ixocarpa ou tomatillo du Mexique</t>
  </si>
  <si>
    <t xml:space="preserve">Peruviana</t>
  </si>
  <si>
    <t xml:space="preserve">Pubescent</t>
  </si>
  <si>
    <t xml:space="preserve">PIMENT</t>
  </si>
  <si>
    <t xml:space="preserve">Ampuis</t>
  </si>
  <si>
    <t xml:space="preserve">Antillais</t>
  </si>
  <si>
    <t xml:space="preserve">Baiser de Satan</t>
  </si>
  <si>
    <t xml:space="preserve">Bengalore</t>
  </si>
  <si>
    <t xml:space="preserve">Boule de Turquie</t>
  </si>
  <si>
    <t xml:space="preserve">Bresse (de)</t>
  </si>
  <si>
    <t xml:space="preserve">Cayenne rouge</t>
  </si>
  <si>
    <t xml:space="preserve">Chine (de) multicolore</t>
  </si>
  <si>
    <t xml:space="preserve">Dolce</t>
  </si>
  <si>
    <t xml:space="preserve">Espelette</t>
  </si>
  <si>
    <t xml:space="preserve">Hongrois noir</t>
  </si>
  <si>
    <t xml:space="preserve">Jalapeno</t>
  </si>
  <si>
    <t xml:space="preserve">Medusa </t>
  </si>
  <si>
    <t xml:space="preserve">Oiseau du Vietnam</t>
  </si>
  <si>
    <t xml:space="preserve">Sunset</t>
  </si>
  <si>
    <t xml:space="preserve">Tequila sunrise</t>
  </si>
  <si>
    <t xml:space="preserve">PISSENLIT</t>
  </si>
  <si>
    <t xml:space="preserve">amélioré à coeur plein</t>
  </si>
  <si>
    <t xml:space="preserve">POIREAU</t>
  </si>
  <si>
    <t xml:space="preserve">Auguste de Haute Provence</t>
  </si>
  <si>
    <t xml:space="preserve">Bleu de Solaise</t>
  </si>
  <si>
    <t xml:space="preserve">d'été jaune gros du Poitou</t>
  </si>
  <si>
    <t xml:space="preserve">d'hiver de Saint Victor</t>
  </si>
  <si>
    <t xml:space="preserve">d'hiver monstrueux de Carentan 2</t>
  </si>
  <si>
    <t xml:space="preserve">de Gennevilliers</t>
  </si>
  <si>
    <t xml:space="preserve">Flipper</t>
  </si>
  <si>
    <t xml:space="preserve">Géant d'hiver</t>
  </si>
  <si>
    <t xml:space="preserve">Long du midi</t>
  </si>
  <si>
    <t xml:space="preserve">POIRÉE</t>
  </si>
  <si>
    <t xml:space="preserve">à carde rouge (Feurio)</t>
  </si>
  <si>
    <t xml:space="preserve">à cardes blanches Brilliant</t>
  </si>
  <si>
    <t xml:space="preserve">A cardes multicolores</t>
  </si>
  <si>
    <t xml:space="preserve">Compacte Verde</t>
  </si>
  <si>
    <t xml:space="preserve">Verte à carde blanche</t>
  </si>
  <si>
    <t xml:space="preserve">Verte à couper</t>
  </si>
  <si>
    <t xml:space="preserve">POIVRON</t>
  </si>
  <si>
    <t xml:space="preserve">Banana early</t>
  </si>
  <si>
    <t xml:space="preserve">Black night</t>
  </si>
  <si>
    <t xml:space="preserve">Carré jaune d’Asti</t>
  </si>
  <si>
    <t xml:space="preserve">Caviar Calabrais</t>
  </si>
  <si>
    <t xml:space="preserve">Corno di Toro jaune</t>
  </si>
  <si>
    <t xml:space="preserve">Corno di Toro rouge</t>
  </si>
  <si>
    <t xml:space="preserve">Cunéo</t>
  </si>
  <si>
    <t xml:space="preserve">Del Padron</t>
  </si>
  <si>
    <t xml:space="preserve">Doux d'Espagne</t>
  </si>
  <si>
    <t xml:space="preserve">Doux long d'Antibes</t>
  </si>
  <si>
    <t xml:space="preserve">Doux Pantos</t>
  </si>
  <si>
    <t xml:space="preserve">Doux très long des Landes</t>
  </si>
  <si>
    <t xml:space="preserve">Giant Szegedi</t>
  </si>
  <si>
    <t xml:space="preserve">Hungarian</t>
  </si>
  <si>
    <t xml:space="preserve">Lipstick</t>
  </si>
  <si>
    <t xml:space="preserve">Mandarine (Tangerine)</t>
  </si>
  <si>
    <t xml:space="preserve">Marconi purple</t>
  </si>
  <si>
    <t xml:space="preserve">Mauve lilac</t>
  </si>
  <si>
    <t xml:space="preserve">Petit marseillais</t>
  </si>
  <si>
    <t xml:space="preserve">Putzagold</t>
  </si>
  <si>
    <t xml:space="preserve">Redondo</t>
  </si>
  <si>
    <t xml:space="preserve">Rosso Duemila</t>
  </si>
  <si>
    <t xml:space="preserve">Sweet Chocolate</t>
  </si>
  <si>
    <t xml:space="preserve">Yolo Wonder</t>
  </si>
  <si>
    <t xml:space="preserve">POURPIER</t>
  </si>
  <si>
    <t xml:space="preserve">Doré</t>
  </si>
  <si>
    <t xml:space="preserve">ROQUETTE</t>
  </si>
  <si>
    <t xml:space="preserve">Cultivée</t>
  </si>
  <si>
    <t xml:space="preserve">Ailsa craig</t>
  </si>
  <si>
    <t xml:space="preserve">Allemande Dorée</t>
  </si>
  <si>
    <t xml:space="preserve">Améliorée de Montlhéry</t>
  </si>
  <si>
    <t xml:space="preserve">Ananas noire</t>
  </si>
  <si>
    <t xml:space="preserve">Ananas PDT (sélection sec)</t>
  </si>
  <si>
    <t xml:space="preserve">Ananas TOM (sélection humide)</t>
  </si>
  <si>
    <t xml:space="preserve">Andes (des)</t>
  </si>
  <si>
    <t xml:space="preserve">Andine cornue</t>
  </si>
  <si>
    <t xml:space="preserve">Andine rose</t>
  </si>
  <si>
    <t xml:space="preserve">Auriga</t>
  </si>
  <si>
    <t xml:space="preserve">Azoychka russe</t>
  </si>
  <si>
    <t xml:space="preserve">Banana orange</t>
  </si>
  <si>
    <t xml:space="preserve">Bargemont</t>
  </si>
  <si>
    <t xml:space="preserve">Beauté blanche (white wonder)</t>
  </si>
  <si>
    <t xml:space="preserve">Beefsteak</t>
  </si>
  <si>
    <t xml:space="preserve">Black Ethiopian</t>
  </si>
  <si>
    <t xml:space="preserve">Black Prince</t>
  </si>
  <si>
    <t xml:space="preserve">Black Seaman</t>
  </si>
  <si>
    <t xml:space="preserve">Blanche de Picardie</t>
  </si>
  <si>
    <t xml:space="preserve">Brandywine Rose</t>
  </si>
  <si>
    <t xml:space="preserve">Burbank</t>
  </si>
  <si>
    <t xml:space="preserve">Caramel</t>
  </si>
  <si>
    <t xml:space="preserve">Caro rich</t>
  </si>
  <si>
    <t xml:space="preserve">Casaque rouge</t>
  </si>
  <si>
    <t xml:space="preserve">Château rose</t>
  </si>
  <si>
    <t xml:space="preserve">Coeur de Boeuf Anna Russe</t>
  </si>
  <si>
    <t xml:space="preserve">Coeur de Boeuf blanc</t>
  </si>
  <si>
    <t xml:space="preserve">Coeur de Boeuf Carolina</t>
  </si>
  <si>
    <t xml:space="preserve">Coeur de Boeuf Charbonneuse</t>
  </si>
  <si>
    <t xml:space="preserve">Coeur de Boeuf Coeur doux</t>
  </si>
  <si>
    <t xml:space="preserve">Coeur de Boeuf Jerusalem</t>
  </si>
  <si>
    <t xml:space="preserve">Coeur de Boeuf orange</t>
  </si>
  <si>
    <t xml:space="preserve">Coeur de boeuf Red Reif</t>
  </si>
  <si>
    <t xml:space="preserve">Coeur de Boeuf Rouge</t>
  </si>
  <si>
    <t xml:space="preserve">Coeur de Boeuf Russian</t>
  </si>
  <si>
    <t xml:space="preserve">Cream Sausage</t>
  </si>
  <si>
    <t xml:space="preserve">Datte jaune</t>
  </si>
  <si>
    <t xml:space="preserve">Délice d'or (Golden Delight)</t>
  </si>
  <si>
    <t xml:space="preserve">Evergreen</t>
  </si>
  <si>
    <t xml:space="preserve">Fiaschetto</t>
  </si>
  <si>
    <t xml:space="preserve">Géante d'Orembourg</t>
  </si>
  <si>
    <t xml:space="preserve">Goldene Königin</t>
  </si>
  <si>
    <t xml:space="preserve">Green copia</t>
  </si>
  <si>
    <t xml:space="preserve">Green Zebra</t>
  </si>
  <si>
    <t xml:space="preserve">Gregory Altaï</t>
  </si>
  <si>
    <t xml:space="preserve">Helfrucht</t>
  </si>
  <si>
    <t xml:space="preserve">Ida Gold</t>
  </si>
  <si>
    <t xml:space="preserve">Inverno</t>
  </si>
  <si>
    <t xml:space="preserve">J-P Berlan</t>
  </si>
  <si>
    <t xml:space="preserve">Joyau d'Idaho (Gem State)</t>
  </si>
  <si>
    <t xml:space="preserve">Kaki coing</t>
  </si>
  <si>
    <t xml:space="preserve">Landaise</t>
  </si>
  <si>
    <t xml:space="preserve">Languedocienne</t>
  </si>
  <si>
    <t xml:space="preserve">Liguria</t>
  </si>
  <si>
    <t xml:space="preserve">Lime green</t>
  </si>
  <si>
    <t xml:space="preserve">Madagascar</t>
  </si>
  <si>
    <t xml:space="preserve">Malinowski Retro</t>
  </si>
  <si>
    <t xml:space="preserve">Marmande</t>
  </si>
  <si>
    <t xml:space="preserve">Merveille des marchés</t>
  </si>
  <si>
    <t xml:space="preserve">Mina</t>
  </si>
  <si>
    <t xml:space="preserve">Miloud</t>
  </si>
  <si>
    <t xml:space="preserve">Noire de Crimée PDT</t>
  </si>
  <si>
    <t xml:space="preserve">Noire de Crimée TOM</t>
  </si>
  <si>
    <t xml:space="preserve">Nova</t>
  </si>
  <si>
    <t xml:space="preserve">Olirose de St Domingue</t>
  </si>
  <si>
    <t xml:space="preserve">Orange queen</t>
  </si>
  <si>
    <t xml:space="preserve">Osu blue</t>
  </si>
  <si>
    <t xml:space="preserve">Pamplemousse du grand-père</t>
  </si>
  <si>
    <t xml:space="preserve">Papy Voiron</t>
  </si>
  <si>
    <t xml:space="preserve">Pêche rouge</t>
  </si>
  <si>
    <t xml:space="preserve">Petit ananas</t>
  </si>
  <si>
    <t xml:space="preserve">Petit arbre</t>
  </si>
  <si>
    <t xml:space="preserve">Pineapple fog</t>
  </si>
  <si>
    <t xml:space="preserve">Pinguan</t>
  </si>
  <si>
    <t xml:space="preserve">Poire blanche</t>
  </si>
  <si>
    <t xml:space="preserve">Poire jaune</t>
  </si>
  <si>
    <t xml:space="preserve">Poire lumière merveilleuse</t>
  </si>
  <si>
    <t xml:space="preserve">Précoce de Quimper</t>
  </si>
  <si>
    <t xml:space="preserve">Précoce glacier</t>
  </si>
  <si>
    <t xml:space="preserve">Prince Borghese</t>
  </si>
  <si>
    <t xml:space="preserve">Pruden</t>
  </si>
  <si>
    <t xml:space="preserve">Purple Calabash</t>
  </si>
  <si>
    <t xml:space="preserve">Red Zebra</t>
  </si>
  <si>
    <t xml:space="preserve">Roma</t>
  </si>
  <si>
    <t xml:space="preserve">Romaine mouchetée</t>
  </si>
  <si>
    <t xml:space="preserve">Rose de Berne</t>
  </si>
  <si>
    <t xml:space="preserve">Rouge grappe</t>
  </si>
  <si>
    <t xml:space="preserve">Royale des Guineaux</t>
  </si>
  <si>
    <t xml:space="preserve">Russe</t>
  </si>
  <si>
    <t xml:space="preserve">Saint Pierre</t>
  </si>
  <si>
    <t xml:space="preserve">San Marzano</t>
  </si>
  <si>
    <t xml:space="preserve">Sasha altaï</t>
  </si>
  <si>
    <t xml:space="preserve">Savignac</t>
  </si>
  <si>
    <t xml:space="preserve">Surpriz</t>
  </si>
  <si>
    <t xml:space="preserve">Téton de Vénus jaune</t>
  </si>
  <si>
    <t xml:space="preserve">Tigrella Bicolore</t>
  </si>
  <si>
    <t xml:space="preserve">Tonnelet</t>
  </si>
  <si>
    <t xml:space="preserve">Transparente</t>
  </si>
  <si>
    <t xml:space="preserve">Valencia (grosse)</t>
  </si>
  <si>
    <t xml:space="preserve">Violette (violaceum)</t>
  </si>
  <si>
    <t xml:space="preserve">Voyage</t>
  </si>
  <si>
    <t xml:space="preserve">Wapsipinicon peach</t>
  </si>
  <si>
    <t xml:space="preserve">Yellow Belgium</t>
  </si>
  <si>
    <t xml:space="preserve">Yellow Stuffer</t>
  </si>
  <si>
    <t xml:space="preserve">Zacopane</t>
  </si>
  <si>
    <t xml:space="preserve">TOMATE CERISE</t>
  </si>
  <si>
    <t xml:space="preserve"> Mélange 5 variétés</t>
  </si>
  <si>
    <t xml:space="preserve">Black Cherry</t>
  </si>
  <si>
    <t xml:space="preserve">Coyote</t>
  </si>
  <si>
    <t xml:space="preserve">Galina</t>
  </si>
  <si>
    <t xml:space="preserve">Green cherry</t>
  </si>
  <si>
    <t xml:space="preserve">Isis candy cherry</t>
  </si>
  <si>
    <t xml:space="preserve">Lolipop</t>
  </si>
  <si>
    <t xml:space="preserve">Miel du Mexique</t>
  </si>
  <si>
    <t xml:space="preserve">Micro Tom</t>
  </si>
  <si>
    <t xml:space="preserve">Petit Moineau</t>
  </si>
  <si>
    <t xml:space="preserve">Poire rouge</t>
  </si>
  <si>
    <t xml:space="preserve">Prune Noire (Black Plum)</t>
  </si>
  <si>
    <t xml:space="preserve">Raisin Vert (Green Grape)</t>
  </si>
  <si>
    <t xml:space="preserve">Robin rouge</t>
  </si>
  <si>
    <t xml:space="preserve">Rose Perlée</t>
  </si>
  <si>
    <t xml:space="preserve">Snow berry</t>
  </si>
  <si>
    <t xml:space="preserve">Snow white</t>
  </si>
  <si>
    <t xml:space="preserve">Sungold</t>
  </si>
  <si>
    <t xml:space="preserve">Sweet gold</t>
  </si>
  <si>
    <t xml:space="preserve">Tigerette cherry</t>
  </si>
  <si>
    <t xml:space="preserve">Zuckertraube</t>
  </si>
  <si>
    <t xml:space="preserve">TARIF avec Préparation de Commande TTC 2021</t>
  </si>
  <si>
    <t xml:space="preserve">B_PLU-20210419</t>
  </si>
  <si>
    <t xml:space="preserve">1   PLANTS EN GODETS G5 / M5 (LE PLANT)</t>
  </si>
  <si>
    <t xml:space="preserve">à l'unité</t>
  </si>
  <si>
    <t xml:space="preserve">≥ 6</t>
  </si>
  <si>
    <t xml:space="preserve">TOMATES G5                </t>
  </si>
  <si>
    <t xml:space="preserve">AUBERGINES G5             </t>
  </si>
  <si>
    <t xml:space="preserve">POIVRON G5                </t>
  </si>
  <si>
    <t xml:space="preserve">AUTRES SOLANAC G5         </t>
  </si>
  <si>
    <t xml:space="preserve">COURGES COURGETTES G5     </t>
  </si>
  <si>
    <t xml:space="preserve">MELONS CONCOMBRES G5      </t>
  </si>
  <si>
    <t xml:space="preserve">AUTRES POTAGERES G5/M5    </t>
  </si>
  <si>
    <t xml:space="preserve">TOMATES M7                </t>
  </si>
  <si>
    <t xml:space="preserve">TOMATES G11               </t>
  </si>
  <si>
    <t xml:space="preserve">AUBERGINE G11             </t>
  </si>
  <si>
    <t xml:space="preserve">POIVRON G11               </t>
  </si>
  <si>
    <t xml:space="preserve">AUTRES SOLA G11           </t>
  </si>
  <si>
    <t xml:space="preserve">AROMAT ANN G5/M5          </t>
  </si>
  <si>
    <t xml:space="preserve">FLEURS ANN G5/M5          </t>
  </si>
  <si>
    <t xml:space="preserve">BASILIC G5/M5             </t>
  </si>
  <si>
    <t xml:space="preserve">AROM BISANNUELLES G5/M5   </t>
  </si>
  <si>
    <t xml:space="preserve">FLEURS BISAN G5/M5        </t>
  </si>
  <si>
    <t xml:space="preserve">AROMAT VIV G5 &lt;1 A        </t>
  </si>
  <si>
    <t xml:space="preserve">FLEURS VIV G5 &lt;1 A        </t>
  </si>
  <si>
    <t xml:space="preserve">FL ET AROM ANN G11/M8     </t>
  </si>
  <si>
    <t xml:space="preserve">FLEURS ET AROM BIS G11    </t>
  </si>
  <si>
    <t xml:space="preserve">FLEURS ET AROM VIV G11    </t>
  </si>
  <si>
    <t xml:space="preserve">FLEURS ET AROM VIV G17    </t>
  </si>
  <si>
    <t xml:space="preserve">CAGETTE                   </t>
  </si>
  <si>
    <t xml:space="preserve">3   FRUITS ROUGES (LE PLANT)</t>
  </si>
  <si>
    <t xml:space="preserve">FRAISIERS G5              </t>
  </si>
  <si>
    <t xml:space="preserve">FRUITS ROUGES 1 AN G5     </t>
  </si>
  <si>
    <t xml:space="preserve">RHUBARBE VIGNE 1 AN G5    </t>
  </si>
  <si>
    <t xml:space="preserve">RHUBARBE VIGNE 2 ANS G11  </t>
  </si>
  <si>
    <t xml:space="preserve">FRUITS ROUGE G11          </t>
  </si>
  <si>
    <t xml:space="preserve">FR ROUGE RHUB VIGNE G17   </t>
  </si>
  <si>
    <t xml:space="preserve">VERVEINE G5               </t>
  </si>
  <si>
    <t xml:space="preserve">VERVEINE G11              </t>
  </si>
  <si>
    <t xml:space="preserve">2   PLANTS EN MINI-MOTTES (LE PLANT)</t>
  </si>
  <si>
    <t xml:space="preserve">À l'unité </t>
  </si>
  <si>
    <t xml:space="preserve">≥ 15</t>
  </si>
  <si>
    <t xml:space="preserve">LEGUMES FEUILLES M3       </t>
  </si>
  <si>
    <t xml:space="preserve">LEGUMES RACINES  M3       </t>
  </si>
  <si>
    <t xml:space="preserve">                          </t>
  </si>
  <si>
    <t xml:space="preserve">SALAD EPINAR MACHE M3     </t>
  </si>
  <si>
    <t xml:space="preserve">FLEUR AROM VIV M3M4       </t>
  </si>
  <si>
    <t xml:space="preserve">FLEURS AROM ANN M4 M3     </t>
  </si>
  <si>
    <t xml:space="preserve">FLEUR AROM BISAN M4 M3    </t>
  </si>
  <si>
    <t xml:space="preserve">4   PLANTS EN RACINES NUES (LE PLANT)</t>
  </si>
  <si>
    <t xml:space="preserve">G11 SOL RAC NUES 15PLT    </t>
  </si>
  <si>
    <t xml:space="preserve">SOLANACEES RACINES NUES   </t>
  </si>
  <si>
    <t xml:space="preserve">AUTRES POTAGERES RAC NUES </t>
  </si>
  <si>
    <t xml:space="preserve">BARQUETTE MARAICHER       </t>
  </si>
  <si>
    <t xml:space="preserve">Code Tarif</t>
  </si>
  <si>
    <t xml:space="preserve">Référence
Tarif unitaire</t>
  </si>
  <si>
    <t xml:space="preserve">Cumul Qté
Commandée</t>
  </si>
  <si>
    <t xml:space="preserve">Seuil1</t>
  </si>
  <si>
    <t xml:space="preserve">Seuil2</t>
  </si>
  <si>
    <t xml:space="preserve">Seuil3</t>
  </si>
  <si>
    <t xml:space="preserve">Seuil4</t>
  </si>
  <si>
    <t xml:space="preserve">Code 
Appliqué</t>
  </si>
  <si>
    <t xml:space="preserve">Prix
Appliqué</t>
  </si>
  <si>
    <t xml:space="preserve">Nature</t>
  </si>
  <si>
    <t xml:space="preserve">Code Tarifaire</t>
  </si>
  <si>
    <t xml:space="preserve">tarif</t>
  </si>
  <si>
    <t xml:space="preserve">code2 </t>
  </si>
  <si>
    <t xml:space="preserve">tarif 2</t>
  </si>
  <si>
    <t xml:space="preserve">code3</t>
  </si>
  <si>
    <t xml:space="preserve">Tarif 3</t>
  </si>
  <si>
    <t xml:space="preserve">code4</t>
  </si>
  <si>
    <t xml:space="preserve">Tarif 4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</si>
</sst>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"/>
    <numFmt numFmtId="166" formatCode="00000"/>
    <numFmt numFmtId="167" formatCode="00\.00\.00\.00\.00"/>
    <numFmt numFmtId="168" formatCode="dd/mm/yy"/>
    <numFmt numFmtId="169" formatCode="General"/>
    <numFmt numFmtId="170" formatCode="#,##0.00"/>
    <numFmt numFmtId="171" formatCode="ddd\ d\ mmm\ yy"/>
    <numFmt numFmtId="172" formatCode="@"/>
    <numFmt numFmtId="173" formatCode="#,##0.00\ [$€-40C];[RED]\-#,##0.00\ [$€-40C]"/>
    <numFmt numFmtId="174" formatCode="0.00\ %"/>
    <numFmt numFmtId="175" formatCode="&quot;VRAI&quot;;&quot;VRAI&quot;;&quot;FAUX&quot;"/>
  </numFmts>
  <fonts count="27">
    <font>
      <sz val="10"/>
      <color rgb="FF00000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Arial"/>
      <family val="0"/>
    </font>
    <font>
      <u val="single"/>
      <sz val="10"/>
      <color rgb="FF0000FF"/>
      <name val="Arial"/>
      <family val="0"/>
    </font>
    <font>
      <b val="true"/>
      <i val="true"/>
      <u val="single"/>
      <sz val="10"/>
      <color rgb="FF000000"/>
      <name val="Arial"/>
      <family val="0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0000"/>
      <name val="Arial"/>
      <family val="2"/>
    </font>
    <font>
      <sz val="15"/>
      <color rgb="FF000000"/>
      <name val="Arial"/>
      <family val="2"/>
    </font>
    <font>
      <u val="single"/>
      <sz val="10"/>
      <color rgb="FF0000FF"/>
      <name val="Arial"/>
      <family val="2"/>
    </font>
    <font>
      <b val="true"/>
      <sz val="9"/>
      <color rgb="FF000000"/>
      <name val="Arial"/>
      <family val="2"/>
    </font>
    <font>
      <i val="true"/>
      <sz val="8"/>
      <color rgb="FF000000"/>
      <name val="Arial"/>
      <family val="2"/>
    </font>
    <font>
      <sz val="8"/>
      <color rgb="FF000000"/>
      <name val="Arial"/>
      <family val="2"/>
    </font>
    <font>
      <b val="true"/>
      <sz val="11"/>
      <color rgb="FF55308D"/>
      <name val="Arial"/>
      <family val="2"/>
    </font>
    <font>
      <b val="true"/>
      <sz val="10"/>
      <color rgb="FF55308D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7"/>
      <color rgb="FF000000"/>
      <name val="Arial"/>
      <family val="2"/>
    </font>
    <font>
      <b val="true"/>
      <sz val="18"/>
      <color rgb="FF000000"/>
      <name val="Arial"/>
      <family val="0"/>
    </font>
    <font>
      <b val="true"/>
      <sz val="11"/>
      <color rgb="FF000000"/>
      <name val="Arial"/>
      <family val="0"/>
    </font>
    <font>
      <sz val="11"/>
      <color rgb="FF000000"/>
      <name val="Arial"/>
      <family val="0"/>
    </font>
    <font>
      <sz val="8"/>
      <color rgb="FF000000"/>
      <name val="Arial"/>
      <family val="0"/>
    </font>
    <font>
      <sz val="10"/>
      <color rgb="FFCCCCCC"/>
      <name val="Arial"/>
      <family val="0"/>
    </font>
    <font>
      <b val="true"/>
      <sz val="10"/>
      <color rgb="FF000000"/>
      <name val="Arial"/>
      <family val="0"/>
    </font>
  </fonts>
  <fills count="13">
    <fill>
      <patternFill patternType="none"/>
    </fill>
    <fill>
      <patternFill patternType="gray125"/>
    </fill>
    <fill>
      <patternFill patternType="solid">
        <fgColor rgb="FFE6E6E6"/>
        <bgColor rgb="FFDEE6EF"/>
      </patternFill>
    </fill>
    <fill>
      <patternFill patternType="solid">
        <fgColor rgb="FFFFFFA6"/>
        <bgColor rgb="FFE8F2A1"/>
      </patternFill>
    </fill>
    <fill>
      <patternFill patternType="solid">
        <fgColor rgb="FFEEEEEE"/>
        <bgColor rgb="FFE6E6E6"/>
      </patternFill>
    </fill>
    <fill>
      <patternFill patternType="solid">
        <fgColor rgb="FFDEE6EF"/>
        <bgColor rgb="FFE6E6E6"/>
      </patternFill>
    </fill>
    <fill>
      <patternFill patternType="solid">
        <fgColor rgb="FFBBE33D"/>
        <bgColor rgb="FFFFD428"/>
      </patternFill>
    </fill>
    <fill>
      <patternFill patternType="solid">
        <fgColor rgb="FFE8F2A1"/>
        <bgColor rgb="FFFFFFA6"/>
      </patternFill>
    </fill>
    <fill>
      <patternFill patternType="solid">
        <fgColor rgb="FFDDDDDD"/>
        <bgColor rgb="FFE6E6E6"/>
      </patternFill>
    </fill>
    <fill>
      <patternFill patternType="solid">
        <fgColor rgb="FFFFFFFF"/>
        <bgColor rgb="FFEEEEEE"/>
      </patternFill>
    </fill>
    <fill>
      <patternFill patternType="solid">
        <fgColor rgb="FFFFFF00"/>
        <bgColor rgb="FFFFD428"/>
      </patternFill>
    </fill>
    <fill>
      <patternFill patternType="solid">
        <fgColor rgb="FFFFD428"/>
        <bgColor rgb="FFFFBF00"/>
      </patternFill>
    </fill>
    <fill>
      <patternFill patternType="solid">
        <fgColor rgb="FFFFBF00"/>
        <bgColor rgb="FFFFD428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8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3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3" borderId="3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8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8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8" fillId="3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4" fillId="3" borderId="2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9" fontId="1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0" fontId="19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true">
      <alignment horizontal="right" vertical="top" textRotation="0" wrapText="true" indent="0" shrinkToFit="false"/>
      <protection locked="true" hidden="false"/>
    </xf>
    <xf numFmtId="165" fontId="1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7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6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9" fontId="7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7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8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1" fontId="7" fillId="8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2" fontId="15" fillId="8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5" fillId="8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5" fillId="8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8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8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7" fillId="8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8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8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3" fontId="8" fillId="8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8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2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1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8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3" fontId="18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2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7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0" fillId="11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n-tête" xfId="20"/>
    <cellStyle name="Lien hypertexte" xfId="21"/>
    <cellStyle name="Résultat" xfId="22"/>
  </cellStyles>
  <dxfs count="1">
    <dxf>
      <font>
        <name val="Arial"/>
        <family val="0"/>
        <b val="1"/>
        <color rgb="FFFFFFFF"/>
        <sz val="10"/>
      </font>
      <numFmt numFmtId="164" formatCode="General"/>
      <fill>
        <patternFill>
          <bgColor rgb="FFCC0000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EEEEE"/>
      <rgbColor rgb="FFDEE6EF"/>
      <rgbColor rgb="FF660066"/>
      <rgbColor rgb="FFFF8080"/>
      <rgbColor rgb="FF0066CC"/>
      <rgbColor rgb="FFDDDDDD"/>
      <rgbColor rgb="FF000080"/>
      <rgbColor rgb="FFFF00FF"/>
      <rgbColor rgb="FFFFD428"/>
      <rgbColor rgb="FF00FFFF"/>
      <rgbColor rgb="FF800080"/>
      <rgbColor rgb="FF800000"/>
      <rgbColor rgb="FF008080"/>
      <rgbColor rgb="FF0000FF"/>
      <rgbColor rgb="FF00CCFF"/>
      <rgbColor rgb="FFE6E6E6"/>
      <rgbColor rgb="FFE8F2A1"/>
      <rgbColor rgb="FFFFFFA6"/>
      <rgbColor rgb="FF99CCFF"/>
      <rgbColor rgb="FFFF99CC"/>
      <rgbColor rgb="FFCC99FF"/>
      <rgbColor rgb="FFFFCC99"/>
      <rgbColor rgb="FF3366FF"/>
      <rgbColor rgb="FF33CCCC"/>
      <rgbColor rgb="FFBBE33D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55308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275760</xdr:colOff>
      <xdr:row>0</xdr:row>
      <xdr:rowOff>42120</xdr:rowOff>
    </xdr:from>
    <xdr:to>
      <xdr:col>1</xdr:col>
      <xdr:colOff>462600</xdr:colOff>
      <xdr:row>1</xdr:row>
      <xdr:rowOff>518040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275760" y="42120"/>
          <a:ext cx="1489680" cy="637560"/>
        </a:xfrm>
        <a:prstGeom prst="rect">
          <a:avLst/>
        </a:prstGeom>
        <a:ln w="1260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true">
    <pageSetUpPr fitToPage="false"/>
  </sheetPr>
  <dimension ref="A1:W658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S1" activeCellId="0" sqref="S1"/>
    </sheetView>
  </sheetViews>
  <sheetFormatPr defaultColWidth="11.24609375" defaultRowHeight="12.8" zeroHeight="false" outlineLevelRow="0" outlineLevelCol="0"/>
  <cols>
    <col collapsed="false" customWidth="true" hidden="false" outlineLevel="0" max="1" min="1" style="1" width="18.47"/>
    <col collapsed="false" customWidth="true" hidden="false" outlineLevel="0" max="2" min="2" style="2" width="25.66"/>
    <col collapsed="false" customWidth="true" hidden="false" outlineLevel="0" max="3" min="3" style="3" width="9.09"/>
    <col collapsed="false" customWidth="true" hidden="false" outlineLevel="0" max="4" min="4" style="4" width="6.38"/>
    <col collapsed="false" customWidth="true" hidden="false" outlineLevel="0" max="5" min="5" style="3" width="10.29"/>
    <col collapsed="false" customWidth="true" hidden="true" outlineLevel="0" max="6" min="6" style="5" width="6.93"/>
    <col collapsed="false" customWidth="true" hidden="false" outlineLevel="0" max="7" min="7" style="5" width="9.2"/>
    <col collapsed="false" customWidth="true" hidden="false" outlineLevel="0" max="8" min="8" style="5" width="10.84"/>
    <col collapsed="false" customWidth="true" hidden="true" outlineLevel="0" max="9" min="9" style="1" width="8.33"/>
    <col collapsed="false" customWidth="true" hidden="true" outlineLevel="0" max="10" min="10" style="1" width="4.44"/>
    <col collapsed="false" customWidth="false" hidden="true" outlineLevel="0" max="11" min="11" style="6" width="11.23"/>
    <col collapsed="false" customWidth="true" hidden="true" outlineLevel="0" max="12" min="12" style="6" width="9.32"/>
    <col collapsed="false" customWidth="false" hidden="true" outlineLevel="0" max="13" min="13" style="6" width="11.23"/>
    <col collapsed="false" customWidth="false" hidden="true" outlineLevel="0" max="14" min="14" style="1" width="11.23"/>
    <col collapsed="false" customWidth="true" hidden="true" outlineLevel="0" max="15" min="15" style="1" width="7.8"/>
    <col collapsed="false" customWidth="false" hidden="true" outlineLevel="0" max="16" min="16" style="1" width="11.23"/>
    <col collapsed="false" customWidth="true" hidden="true" outlineLevel="0" max="17" min="17" style="1" width="8.33"/>
    <col collapsed="false" customWidth="true" hidden="true" outlineLevel="0" max="18" min="18" style="1" width="9.09"/>
    <col collapsed="false" customWidth="true" hidden="false" outlineLevel="0" max="19" min="19" style="0" width="12.78"/>
    <col collapsed="false" customWidth="false" hidden="false" outlineLevel="0" max="1024" min="22" style="5" width="11.23"/>
  </cols>
  <sheetData>
    <row r="1" customFormat="false" ht="12.75" hidden="false" customHeight="true" outlineLevel="0" collapsed="false">
      <c r="A1" s="7" t="s">
        <v>0</v>
      </c>
      <c r="B1" s="7"/>
      <c r="C1" s="7"/>
      <c r="D1" s="7"/>
      <c r="E1" s="7"/>
      <c r="F1" s="7"/>
      <c r="G1" s="7"/>
      <c r="H1" s="7"/>
    </row>
    <row r="2" customFormat="false" ht="45.15" hidden="false" customHeight="true" outlineLevel="0" collapsed="false">
      <c r="A2" s="7"/>
      <c r="B2" s="7"/>
      <c r="C2" s="7"/>
      <c r="D2" s="7"/>
      <c r="E2" s="7"/>
      <c r="F2" s="7"/>
      <c r="G2" s="7"/>
      <c r="H2" s="7"/>
    </row>
    <row r="3" customFormat="false" ht="20.55" hidden="false" customHeight="true" outlineLevel="0" collapsed="false">
      <c r="A3" s="8" t="s">
        <v>1</v>
      </c>
      <c r="B3" s="9"/>
      <c r="C3" s="8" t="s">
        <v>2</v>
      </c>
      <c r="D3" s="8"/>
      <c r="E3" s="10"/>
      <c r="F3" s="10"/>
      <c r="G3" s="10"/>
      <c r="H3" s="10"/>
    </row>
    <row r="4" customFormat="false" ht="12.6" hidden="false" customHeight="true" outlineLevel="0" collapsed="false">
      <c r="A4" s="11" t="s">
        <v>3</v>
      </c>
      <c r="B4" s="12"/>
      <c r="C4" s="13" t="s">
        <v>4</v>
      </c>
      <c r="D4" s="14"/>
      <c r="E4" s="15" t="s">
        <v>5</v>
      </c>
      <c r="F4" s="16"/>
      <c r="G4" s="12"/>
      <c r="H4" s="12"/>
    </row>
    <row r="5" customFormat="false" ht="12.75" hidden="false" customHeight="true" outlineLevel="0" collapsed="false">
      <c r="A5" s="11" t="s">
        <v>6</v>
      </c>
      <c r="B5" s="17"/>
      <c r="C5" s="11" t="s">
        <v>7</v>
      </c>
      <c r="D5" s="11"/>
      <c r="E5" s="18"/>
      <c r="F5" s="18"/>
      <c r="G5" s="18"/>
      <c r="H5" s="18"/>
    </row>
    <row r="6" customFormat="false" ht="12.75" hidden="false" customHeight="true" outlineLevel="0" collapsed="false">
      <c r="A6" s="11" t="s">
        <v>8</v>
      </c>
      <c r="B6" s="19"/>
      <c r="C6" s="11" t="s">
        <v>9</v>
      </c>
      <c r="D6" s="11"/>
      <c r="E6" s="11"/>
      <c r="F6" s="20"/>
      <c r="G6" s="21"/>
      <c r="H6" s="21"/>
    </row>
    <row r="7" customFormat="false" ht="36.1" hidden="false" customHeight="true" outlineLevel="0" collapsed="false">
      <c r="A7" s="11" t="s">
        <v>10</v>
      </c>
      <c r="B7" s="11"/>
      <c r="C7" s="11"/>
      <c r="D7" s="11"/>
      <c r="E7" s="11"/>
      <c r="F7" s="22"/>
      <c r="G7" s="23"/>
      <c r="H7" s="23"/>
    </row>
    <row r="8" customFormat="false" ht="12.8" hidden="false" customHeight="true" outlineLevel="0" collapsed="false">
      <c r="A8" s="24" t="s">
        <v>11</v>
      </c>
      <c r="B8" s="24"/>
      <c r="C8" s="24"/>
      <c r="D8" s="24"/>
      <c r="E8" s="24"/>
      <c r="F8" s="24"/>
      <c r="G8" s="24"/>
      <c r="H8" s="24"/>
    </row>
    <row r="9" customFormat="false" ht="15" hidden="false" customHeight="true" outlineLevel="0" collapsed="false">
      <c r="A9" s="25" t="s">
        <v>12</v>
      </c>
      <c r="B9" s="25"/>
      <c r="C9" s="25"/>
      <c r="D9" s="25"/>
      <c r="E9" s="25"/>
      <c r="F9" s="26"/>
      <c r="G9" s="26" t="s">
        <v>13</v>
      </c>
      <c r="H9" s="26" t="s">
        <v>14</v>
      </c>
    </row>
    <row r="10" customFormat="false" ht="14.7" hidden="false" customHeight="true" outlineLevel="0" collapsed="false">
      <c r="A10" s="27" t="s">
        <v>15</v>
      </c>
      <c r="B10" s="27"/>
      <c r="C10" s="27"/>
      <c r="D10" s="27"/>
      <c r="E10" s="27"/>
      <c r="F10" s="28"/>
      <c r="G10" s="29"/>
      <c r="H10" s="23"/>
    </row>
    <row r="11" customFormat="false" ht="14.7" hidden="false" customHeight="true" outlineLevel="0" collapsed="false">
      <c r="A11" s="27" t="s">
        <v>16</v>
      </c>
      <c r="B11" s="27"/>
      <c r="C11" s="27"/>
      <c r="D11" s="27"/>
      <c r="E11" s="27"/>
      <c r="F11" s="28"/>
      <c r="G11" s="29"/>
      <c r="H11" s="23"/>
    </row>
    <row r="12" customFormat="false" ht="15" hidden="false" customHeight="true" outlineLevel="0" collapsed="false">
      <c r="A12" s="25" t="s">
        <v>17</v>
      </c>
      <c r="B12" s="25"/>
      <c r="C12" s="25"/>
      <c r="D12" s="25"/>
      <c r="E12" s="25"/>
      <c r="F12" s="26"/>
      <c r="G12" s="26" t="s">
        <v>18</v>
      </c>
      <c r="H12" s="26" t="s">
        <v>19</v>
      </c>
    </row>
    <row r="13" customFormat="false" ht="14.7" hidden="false" customHeight="true" outlineLevel="0" collapsed="false">
      <c r="A13" s="27" t="s">
        <v>20</v>
      </c>
      <c r="B13" s="27"/>
      <c r="C13" s="27"/>
      <c r="D13" s="27"/>
      <c r="E13" s="27"/>
      <c r="F13" s="28"/>
      <c r="G13" s="29"/>
      <c r="H13" s="23"/>
    </row>
    <row r="14" customFormat="false" ht="38.25" hidden="false" customHeight="true" outlineLevel="0" collapsed="false">
      <c r="A14" s="30" t="s">
        <v>21</v>
      </c>
      <c r="B14" s="30"/>
      <c r="C14" s="30"/>
      <c r="D14" s="30"/>
      <c r="E14" s="30"/>
      <c r="F14" s="30"/>
      <c r="G14" s="30"/>
      <c r="H14" s="30"/>
    </row>
    <row r="15" customFormat="false" ht="8.7" hidden="false" customHeight="true" outlineLevel="0" collapsed="false">
      <c r="A15" s="31" t="s">
        <v>22</v>
      </c>
      <c r="H15" s="32" t="str">
        <f aca="false">Tarif_avec_Préparation_Commande!A2</f>
        <v>B_PLU-20210419</v>
      </c>
    </row>
    <row r="16" customFormat="false" ht="15.05" hidden="false" customHeight="true" outlineLevel="0" collapsed="false">
      <c r="A16" s="33" t="s">
        <v>23</v>
      </c>
      <c r="B16" s="33"/>
      <c r="C16" s="34" t="s">
        <v>24</v>
      </c>
      <c r="D16" s="34"/>
      <c r="E16" s="34"/>
      <c r="F16" s="34"/>
      <c r="G16" s="34"/>
      <c r="H16" s="34"/>
      <c r="V16" s="35"/>
    </row>
    <row r="17" customFormat="false" ht="22.35" hidden="false" customHeight="true" outlineLevel="0" collapsed="false">
      <c r="A17" s="36" t="s">
        <v>25</v>
      </c>
      <c r="B17" s="36"/>
      <c r="C17" s="36"/>
      <c r="D17" s="36"/>
      <c r="E17" s="36"/>
      <c r="F17" s="36"/>
      <c r="G17" s="36"/>
      <c r="H17" s="36"/>
    </row>
    <row r="18" customFormat="false" ht="32.8" hidden="false" customHeight="true" outlineLevel="0" collapsed="false">
      <c r="A18" s="37" t="s">
        <v>26</v>
      </c>
      <c r="B18" s="37"/>
      <c r="C18" s="37"/>
      <c r="D18" s="37"/>
      <c r="E18" s="37"/>
      <c r="F18" s="37"/>
      <c r="G18" s="37"/>
      <c r="H18" s="37"/>
    </row>
    <row r="19" customFormat="false" ht="35.4" hidden="false" customHeight="true" outlineLevel="0" collapsed="false">
      <c r="A19" s="38" t="s">
        <v>27</v>
      </c>
      <c r="B19" s="38"/>
      <c r="C19" s="38"/>
      <c r="D19" s="38"/>
      <c r="E19" s="38"/>
      <c r="F19" s="38"/>
      <c r="G19" s="38"/>
      <c r="H19" s="38"/>
      <c r="L19" s="39" t="s">
        <v>28</v>
      </c>
    </row>
    <row r="20" customFormat="false" ht="8.7" hidden="false" customHeight="true" outlineLevel="0" collapsed="false">
      <c r="A20" s="40"/>
      <c r="B20" s="40"/>
      <c r="C20" s="40"/>
      <c r="D20" s="40"/>
      <c r="E20" s="40"/>
      <c r="F20" s="40"/>
      <c r="G20" s="40"/>
      <c r="H20" s="40"/>
      <c r="L20" s="41" t="s">
        <v>29</v>
      </c>
      <c r="M20" s="41" t="s">
        <v>29</v>
      </c>
    </row>
    <row r="21" customFormat="false" ht="26.55" hidden="false" customHeight="true" outlineLevel="0" collapsed="false">
      <c r="A21" s="42" t="s">
        <v>30</v>
      </c>
      <c r="B21" s="42"/>
      <c r="C21" s="42"/>
      <c r="D21" s="42"/>
      <c r="E21" s="43" t="n">
        <f aca="false">H645</f>
        <v>0</v>
      </c>
      <c r="F21" s="43"/>
      <c r="G21" s="43"/>
      <c r="H21" s="44" t="s">
        <v>31</v>
      </c>
      <c r="L21" s="39" t="s">
        <v>28</v>
      </c>
      <c r="M21" s="41" t="s">
        <v>32</v>
      </c>
      <c r="R21" s="1" t="n">
        <v>0</v>
      </c>
    </row>
    <row r="22" customFormat="false" ht="10.2" hidden="false" customHeight="true" outlineLevel="0" collapsed="false">
      <c r="A22" s="40"/>
      <c r="B22" s="40"/>
      <c r="C22" s="40"/>
      <c r="D22" s="40"/>
      <c r="E22" s="40"/>
      <c r="F22" s="40"/>
      <c r="G22" s="40"/>
      <c r="H22" s="40"/>
      <c r="K22" s="6" t="s">
        <v>33</v>
      </c>
      <c r="L22" s="39" t="s">
        <v>34</v>
      </c>
      <c r="M22" s="41" t="s">
        <v>35</v>
      </c>
    </row>
    <row r="23" customFormat="false" ht="31.9" hidden="false" customHeight="true" outlineLevel="0" collapsed="false">
      <c r="A23" s="45"/>
      <c r="B23" s="46" t="s">
        <v>36</v>
      </c>
      <c r="C23" s="47" t="s">
        <v>37</v>
      </c>
      <c r="D23" s="47"/>
      <c r="E23" s="47"/>
      <c r="F23" s="47"/>
      <c r="G23" s="47"/>
      <c r="H23" s="47"/>
      <c r="L23" s="48" t="n">
        <f aca="false">COUNTIFS(L25:L644,L22)</f>
        <v>75</v>
      </c>
      <c r="M23" s="48" t="n">
        <f aca="false">COUNTIFS(M25:M644,M22)</f>
        <v>39</v>
      </c>
      <c r="N23" s="49" t="n">
        <f aca="false">COUNTIFS(D25:D644,"&lt;&gt;0")</f>
        <v>612</v>
      </c>
      <c r="O23" s="50" t="s">
        <v>38</v>
      </c>
      <c r="P23" s="48" t="n">
        <f aca="false">N23-M23-L23</f>
        <v>498</v>
      </c>
      <c r="Q23" s="51" t="n">
        <f aca="false">COUNTIFS(R25:R644,"&gt;0")</f>
        <v>506</v>
      </c>
      <c r="R23" s="52" t="s">
        <v>39</v>
      </c>
    </row>
    <row r="24" customFormat="false" ht="33.7" hidden="false" customHeight="true" outlineLevel="0" collapsed="false">
      <c r="A24" s="53" t="s">
        <v>40</v>
      </c>
      <c r="B24" s="53" t="s">
        <v>41</v>
      </c>
      <c r="C24" s="54" t="s">
        <v>42</v>
      </c>
      <c r="D24" s="55" t="s">
        <v>43</v>
      </c>
      <c r="E24" s="56" t="s">
        <v>44</v>
      </c>
      <c r="F24" s="57" t="s">
        <v>45</v>
      </c>
      <c r="G24" s="58" t="s">
        <v>46</v>
      </c>
      <c r="H24" s="58" t="s">
        <v>47</v>
      </c>
      <c r="I24" s="59" t="s">
        <v>48</v>
      </c>
      <c r="K24" s="60" t="s">
        <v>49</v>
      </c>
      <c r="L24" s="60" t="s">
        <v>50</v>
      </c>
      <c r="M24" s="60" t="s">
        <v>51</v>
      </c>
      <c r="N24" s="61" t="s">
        <v>52</v>
      </c>
      <c r="O24" s="62" t="s">
        <v>53</v>
      </c>
      <c r="P24" s="63" t="s">
        <v>54</v>
      </c>
      <c r="Q24" s="59" t="s">
        <v>55</v>
      </c>
      <c r="R24" s="59" t="s">
        <v>56</v>
      </c>
    </row>
    <row r="25" customFormat="false" ht="12.8" hidden="false" customHeight="false" outlineLevel="0" collapsed="false">
      <c r="A25" s="64" t="s">
        <v>57</v>
      </c>
      <c r="B25" s="65"/>
      <c r="C25" s="66"/>
      <c r="D25" s="67" t="n">
        <v>0</v>
      </c>
      <c r="E25" s="68"/>
      <c r="F25" s="69"/>
      <c r="G25" s="70"/>
      <c r="H25" s="70"/>
      <c r="I25" s="71"/>
      <c r="N25" s="72"/>
      <c r="O25" s="72"/>
    </row>
    <row r="26" customFormat="false" ht="12.8" hidden="false" customHeight="false" outlineLevel="0" collapsed="false">
      <c r="A26" s="73" t="s">
        <v>58</v>
      </c>
      <c r="B26" s="74" t="s">
        <v>59</v>
      </c>
      <c r="C26" s="75"/>
      <c r="D26" s="39" t="str">
        <f aca="false">IF(L26=L$22,L$21,IF(M26=M$22,M$21,K26))</f>
        <v>G5</v>
      </c>
      <c r="E26" s="76" t="n">
        <f aca="false">Q26</f>
        <v>1008</v>
      </c>
      <c r="F26" s="20"/>
      <c r="G26" s="77" t="n">
        <f aca="false">R26</f>
        <v>1.55</v>
      </c>
      <c r="H26" s="77" t="n">
        <f aca="false">G26*C26</f>
        <v>0</v>
      </c>
      <c r="I26" s="1" t="s">
        <v>60</v>
      </c>
      <c r="K26" s="78" t="s">
        <v>61</v>
      </c>
      <c r="L26" s="41"/>
      <c r="M26" s="78"/>
      <c r="N26" s="78" t="n">
        <v>1008</v>
      </c>
      <c r="O26" s="79" t="n">
        <f aca="false">IF(AND(L26="",M26=""),N26,"")</f>
        <v>1008</v>
      </c>
      <c r="P26" s="1" t="n">
        <f aca="false">VLOOKUP("CTR"&amp;N26,Cumul_par_Code_tarifaire!B$3:K$1003,2,0)</f>
        <v>0</v>
      </c>
      <c r="Q26" s="1" t="n">
        <f aca="false">IF(L26&lt;&gt;"",L$20,IF(M26&lt;&gt;"",M$20,VLOOKUP("CTR"&amp;N26,Cumul_par_Code_tarifaire!B$3:K$1003,9,0)))</f>
        <v>1008</v>
      </c>
      <c r="R26" s="1" t="n">
        <f aca="false">IF(OR(L26&lt;&gt;"",M26&lt;&gt;""),R$21,VLOOKUP("CTR"&amp;N26,Cumul_par_Code_tarifaire!B$3:K$1003,10,0))</f>
        <v>1.55</v>
      </c>
      <c r="V26" s="0"/>
    </row>
    <row r="27" customFormat="false" ht="12.8" hidden="false" customHeight="false" outlineLevel="0" collapsed="false">
      <c r="A27" s="73" t="s">
        <v>62</v>
      </c>
      <c r="B27" s="74" t="s">
        <v>63</v>
      </c>
      <c r="C27" s="75"/>
      <c r="D27" s="39" t="str">
        <f aca="false">IF(L27=L$22,L$21,IF(M27=M$22,M$21,K27))</f>
        <v>G5</v>
      </c>
      <c r="E27" s="76" t="n">
        <f aca="false">Q27</f>
        <v>1009</v>
      </c>
      <c r="F27" s="20"/>
      <c r="G27" s="77" t="n">
        <f aca="false">R27</f>
        <v>1.65</v>
      </c>
      <c r="H27" s="77" t="n">
        <f aca="false">G27*C27</f>
        <v>0</v>
      </c>
      <c r="I27" s="1" t="s">
        <v>60</v>
      </c>
      <c r="K27" s="78" t="s">
        <v>61</v>
      </c>
      <c r="L27" s="41"/>
      <c r="M27" s="78"/>
      <c r="N27" s="78" t="n">
        <v>1009</v>
      </c>
      <c r="O27" s="79" t="n">
        <f aca="false">IF(AND(L27="",M27=""),N27,"")</f>
        <v>1009</v>
      </c>
      <c r="P27" s="1" t="n">
        <f aca="false">VLOOKUP("CTR"&amp;N27,Cumul_par_Code_tarifaire!B$3:K$1003,2,0)</f>
        <v>0</v>
      </c>
      <c r="Q27" s="1" t="n">
        <f aca="false">IF(L27&lt;&gt;"",L$20,IF(M27&lt;&gt;"",M$20,VLOOKUP("CTR"&amp;N27,Cumul_par_Code_tarifaire!B$3:K$1003,9,0)))</f>
        <v>1009</v>
      </c>
      <c r="R27" s="1" t="n">
        <f aca="false">IF(OR(L27&lt;&gt;"",M27&lt;&gt;""),R$21,VLOOKUP("CTR"&amp;N27,Cumul_par_Code_tarifaire!B$3:K$1003,10,0))</f>
        <v>1.65</v>
      </c>
      <c r="V27" s="0"/>
    </row>
    <row r="28" customFormat="false" ht="12.8" hidden="false" customHeight="false" outlineLevel="0" collapsed="false">
      <c r="A28" s="73" t="s">
        <v>62</v>
      </c>
      <c r="B28" s="74" t="s">
        <v>64</v>
      </c>
      <c r="C28" s="75"/>
      <c r="D28" s="39" t="str">
        <f aca="false">IF(L28=L$22,L$21,IF(M28=M$22,M$21,K28))</f>
        <v>G5</v>
      </c>
      <c r="E28" s="76" t="n">
        <f aca="false">Q28</f>
        <v>1009</v>
      </c>
      <c r="F28" s="20"/>
      <c r="G28" s="77" t="n">
        <f aca="false">R28</f>
        <v>1.65</v>
      </c>
      <c r="H28" s="77" t="n">
        <f aca="false">G28*C28</f>
        <v>0</v>
      </c>
      <c r="I28" s="1" t="s">
        <v>60</v>
      </c>
      <c r="K28" s="78" t="s">
        <v>61</v>
      </c>
      <c r="L28" s="41"/>
      <c r="M28" s="78"/>
      <c r="N28" s="78" t="n">
        <v>1009</v>
      </c>
      <c r="O28" s="79" t="n">
        <f aca="false">IF(AND(L28="",M28=""),N28,"")</f>
        <v>1009</v>
      </c>
      <c r="P28" s="1" t="n">
        <f aca="false">VLOOKUP("CTR"&amp;N28,Cumul_par_Code_tarifaire!B$3:K$1003,2,0)</f>
        <v>0</v>
      </c>
      <c r="Q28" s="1" t="n">
        <f aca="false">IF(L28&lt;&gt;"",L$20,IF(M28&lt;&gt;"",M$20,VLOOKUP("CTR"&amp;N28,Cumul_par_Code_tarifaire!B$3:K$1003,9,0)))</f>
        <v>1009</v>
      </c>
      <c r="R28" s="1" t="n">
        <f aca="false">IF(OR(L28&lt;&gt;"",M28&lt;&gt;""),R$21,VLOOKUP("CTR"&amp;N28,Cumul_par_Code_tarifaire!B$3:K$1003,10,0))</f>
        <v>1.65</v>
      </c>
      <c r="V28" s="0"/>
    </row>
    <row r="29" customFormat="false" ht="12.8" hidden="false" customHeight="false" outlineLevel="0" collapsed="false">
      <c r="A29" s="73" t="s">
        <v>62</v>
      </c>
      <c r="B29" s="74" t="s">
        <v>65</v>
      </c>
      <c r="C29" s="75"/>
      <c r="D29" s="39" t="str">
        <f aca="false">IF(L29=L$22,L$21,IF(M29=M$22,M$21,K29))</f>
        <v>G5</v>
      </c>
      <c r="E29" s="76" t="n">
        <f aca="false">Q29</f>
        <v>1009</v>
      </c>
      <c r="F29" s="20"/>
      <c r="G29" s="77" t="n">
        <f aca="false">R29</f>
        <v>1.65</v>
      </c>
      <c r="H29" s="77" t="n">
        <f aca="false">G29*C29</f>
        <v>0</v>
      </c>
      <c r="I29" s="1" t="s">
        <v>60</v>
      </c>
      <c r="K29" s="78" t="s">
        <v>61</v>
      </c>
      <c r="L29" s="41"/>
      <c r="M29" s="78"/>
      <c r="N29" s="78" t="n">
        <v>1009</v>
      </c>
      <c r="O29" s="79" t="n">
        <f aca="false">IF(AND(L29="",M29=""),N29,"")</f>
        <v>1009</v>
      </c>
      <c r="P29" s="1" t="n">
        <f aca="false">VLOOKUP("CTR"&amp;N29,Cumul_par_Code_tarifaire!B$3:K$1003,2,0)</f>
        <v>0</v>
      </c>
      <c r="Q29" s="1" t="n">
        <f aca="false">IF(L29&lt;&gt;"",L$20,IF(M29&lt;&gt;"",M$20,VLOOKUP("CTR"&amp;N29,Cumul_par_Code_tarifaire!B$3:K$1003,9,0)))</f>
        <v>1009</v>
      </c>
      <c r="R29" s="1" t="n">
        <f aca="false">IF(OR(L29&lt;&gt;"",M29&lt;&gt;""),R$21,VLOOKUP("CTR"&amp;N29,Cumul_par_Code_tarifaire!B$3:K$1003,10,0))</f>
        <v>1.65</v>
      </c>
      <c r="V29" s="0"/>
    </row>
    <row r="30" customFormat="false" ht="12.8" hidden="false" customHeight="false" outlineLevel="0" collapsed="false">
      <c r="A30" s="73" t="s">
        <v>62</v>
      </c>
      <c r="B30" s="74" t="s">
        <v>66</v>
      </c>
      <c r="C30" s="75"/>
      <c r="D30" s="39" t="str">
        <f aca="false">IF(L30=L$22,L$21,IF(M30=M$22,M$21,K30))</f>
        <v>G5</v>
      </c>
      <c r="E30" s="76" t="n">
        <f aca="false">Q30</f>
        <v>1009</v>
      </c>
      <c r="F30" s="20"/>
      <c r="G30" s="77" t="n">
        <f aca="false">R30</f>
        <v>1.65</v>
      </c>
      <c r="H30" s="77" t="n">
        <f aca="false">G30*C30</f>
        <v>0</v>
      </c>
      <c r="I30" s="1" t="s">
        <v>60</v>
      </c>
      <c r="K30" s="78" t="s">
        <v>61</v>
      </c>
      <c r="L30" s="41"/>
      <c r="M30" s="78"/>
      <c r="N30" s="78" t="n">
        <v>1009</v>
      </c>
      <c r="O30" s="79" t="n">
        <f aca="false">IF(AND(L30="",M30=""),N30,"")</f>
        <v>1009</v>
      </c>
      <c r="P30" s="1" t="n">
        <f aca="false">VLOOKUP("CTR"&amp;N30,Cumul_par_Code_tarifaire!B$3:K$1003,2,0)</f>
        <v>0</v>
      </c>
      <c r="Q30" s="1" t="n">
        <f aca="false">IF(L30&lt;&gt;"",L$20,IF(M30&lt;&gt;"",M$20,VLOOKUP("CTR"&amp;N30,Cumul_par_Code_tarifaire!B$3:K$1003,9,0)))</f>
        <v>1009</v>
      </c>
      <c r="R30" s="1" t="n">
        <f aca="false">IF(OR(L30&lt;&gt;"",M30&lt;&gt;""),R$21,VLOOKUP("CTR"&amp;N30,Cumul_par_Code_tarifaire!B$3:K$1003,10,0))</f>
        <v>1.65</v>
      </c>
      <c r="V30" s="0"/>
    </row>
    <row r="31" customFormat="false" ht="12.8" hidden="false" customHeight="false" outlineLevel="0" collapsed="false">
      <c r="A31" s="73" t="s">
        <v>62</v>
      </c>
      <c r="B31" s="74" t="s">
        <v>67</v>
      </c>
      <c r="C31" s="75"/>
      <c r="D31" s="39" t="str">
        <f aca="false">IF(L31=L$22,L$21,IF(M31=M$22,M$21,K31))</f>
        <v>G5</v>
      </c>
      <c r="E31" s="76" t="n">
        <f aca="false">Q31</f>
        <v>1009</v>
      </c>
      <c r="F31" s="20"/>
      <c r="G31" s="77" t="n">
        <f aca="false">R31</f>
        <v>1.65</v>
      </c>
      <c r="H31" s="77" t="n">
        <f aca="false">G31*C31</f>
        <v>0</v>
      </c>
      <c r="I31" s="1" t="s">
        <v>60</v>
      </c>
      <c r="K31" s="78" t="s">
        <v>61</v>
      </c>
      <c r="L31" s="41"/>
      <c r="M31" s="78"/>
      <c r="N31" s="78" t="n">
        <v>1009</v>
      </c>
      <c r="O31" s="79" t="n">
        <f aca="false">IF(AND(L31="",M31=""),N31,"")</f>
        <v>1009</v>
      </c>
      <c r="P31" s="1" t="n">
        <f aca="false">VLOOKUP("CTR"&amp;N31,Cumul_par_Code_tarifaire!B$3:K$1003,2,0)</f>
        <v>0</v>
      </c>
      <c r="Q31" s="1" t="n">
        <f aca="false">IF(L31&lt;&gt;"",L$20,IF(M31&lt;&gt;"",M$20,VLOOKUP("CTR"&amp;N31,Cumul_par_Code_tarifaire!B$3:K$1003,9,0)))</f>
        <v>1009</v>
      </c>
      <c r="R31" s="1" t="n">
        <f aca="false">IF(OR(L31&lt;&gt;"",M31&lt;&gt;""),R$21,VLOOKUP("CTR"&amp;N31,Cumul_par_Code_tarifaire!B$3:K$1003,10,0))</f>
        <v>1.65</v>
      </c>
      <c r="V31" s="0"/>
    </row>
    <row r="32" customFormat="false" ht="12.8" hidden="false" customHeight="false" outlineLevel="0" collapsed="false">
      <c r="A32" s="73" t="s">
        <v>62</v>
      </c>
      <c r="B32" s="74" t="s">
        <v>68</v>
      </c>
      <c r="C32" s="75"/>
      <c r="D32" s="39" t="str">
        <f aca="false">IF(L32=L$22,L$21,IF(M32=M$22,M$21,K32))</f>
        <v>G5</v>
      </c>
      <c r="E32" s="76" t="n">
        <f aca="false">Q32</f>
        <v>1009</v>
      </c>
      <c r="F32" s="20"/>
      <c r="G32" s="77" t="n">
        <f aca="false">R32</f>
        <v>1.65</v>
      </c>
      <c r="H32" s="77" t="n">
        <f aca="false">G32*C32</f>
        <v>0</v>
      </c>
      <c r="I32" s="1" t="s">
        <v>60</v>
      </c>
      <c r="K32" s="78" t="s">
        <v>61</v>
      </c>
      <c r="L32" s="41"/>
      <c r="M32" s="78"/>
      <c r="N32" s="78" t="n">
        <v>1009</v>
      </c>
      <c r="O32" s="79" t="n">
        <f aca="false">IF(AND(L32="",M32=""),N32,"")</f>
        <v>1009</v>
      </c>
      <c r="P32" s="1" t="n">
        <f aca="false">VLOOKUP("CTR"&amp;N32,Cumul_par_Code_tarifaire!B$3:K$1003,2,0)</f>
        <v>0</v>
      </c>
      <c r="Q32" s="1" t="n">
        <f aca="false">IF(L32&lt;&gt;"",L$20,IF(M32&lt;&gt;"",M$20,VLOOKUP("CTR"&amp;N32,Cumul_par_Code_tarifaire!B$3:K$1003,9,0)))</f>
        <v>1009</v>
      </c>
      <c r="R32" s="1" t="n">
        <f aca="false">IF(OR(L32&lt;&gt;"",M32&lt;&gt;""),R$21,VLOOKUP("CTR"&amp;N32,Cumul_par_Code_tarifaire!B$3:K$1003,10,0))</f>
        <v>1.65</v>
      </c>
      <c r="V32" s="0"/>
    </row>
    <row r="33" customFormat="false" ht="12.8" hidden="false" customHeight="false" outlineLevel="0" collapsed="false">
      <c r="A33" s="73" t="s">
        <v>62</v>
      </c>
      <c r="B33" s="74" t="s">
        <v>69</v>
      </c>
      <c r="C33" s="75"/>
      <c r="D33" s="39" t="str">
        <f aca="false">IF(L33=L$22,L$21,IF(M33=M$22,M$21,K33))</f>
        <v>G5</v>
      </c>
      <c r="E33" s="76" t="n">
        <f aca="false">Q33</f>
        <v>1009</v>
      </c>
      <c r="F33" s="20"/>
      <c r="G33" s="77" t="n">
        <f aca="false">R33</f>
        <v>1.65</v>
      </c>
      <c r="H33" s="77" t="n">
        <f aca="false">G33*C33</f>
        <v>0</v>
      </c>
      <c r="I33" s="1" t="s">
        <v>60</v>
      </c>
      <c r="K33" s="78" t="s">
        <v>61</v>
      </c>
      <c r="L33" s="41"/>
      <c r="M33" s="78"/>
      <c r="N33" s="78" t="n">
        <v>1009</v>
      </c>
      <c r="O33" s="79" t="n">
        <f aca="false">IF(AND(L33="",M33=""),N33,"")</f>
        <v>1009</v>
      </c>
      <c r="P33" s="1" t="n">
        <f aca="false">VLOOKUP("CTR"&amp;N33,Cumul_par_Code_tarifaire!B$3:K$1003,2,0)</f>
        <v>0</v>
      </c>
      <c r="Q33" s="1" t="n">
        <f aca="false">IF(L33&lt;&gt;"",L$20,IF(M33&lt;&gt;"",M$20,VLOOKUP("CTR"&amp;N33,Cumul_par_Code_tarifaire!B$3:K$1003,9,0)))</f>
        <v>1009</v>
      </c>
      <c r="R33" s="1" t="n">
        <f aca="false">IF(OR(L33&lt;&gt;"",M33&lt;&gt;""),R$21,VLOOKUP("CTR"&amp;N33,Cumul_par_Code_tarifaire!B$3:K$1003,10,0))</f>
        <v>1.65</v>
      </c>
      <c r="V33" s="0"/>
    </row>
    <row r="34" customFormat="false" ht="12.8" hidden="false" customHeight="false" outlineLevel="0" collapsed="false">
      <c r="A34" s="73" t="s">
        <v>62</v>
      </c>
      <c r="B34" s="74" t="s">
        <v>70</v>
      </c>
      <c r="C34" s="75"/>
      <c r="D34" s="39" t="str">
        <f aca="false">IF(L34=L$22,L$21,IF(M34=M$22,M$21,K34))</f>
        <v>G5</v>
      </c>
      <c r="E34" s="76" t="n">
        <f aca="false">Q34</f>
        <v>1009</v>
      </c>
      <c r="F34" s="20"/>
      <c r="G34" s="77" t="n">
        <f aca="false">R34</f>
        <v>1.65</v>
      </c>
      <c r="H34" s="77" t="n">
        <f aca="false">G34*C34</f>
        <v>0</v>
      </c>
      <c r="I34" s="1" t="s">
        <v>60</v>
      </c>
      <c r="K34" s="78" t="s">
        <v>61</v>
      </c>
      <c r="L34" s="41"/>
      <c r="M34" s="78"/>
      <c r="N34" s="78" t="n">
        <v>1009</v>
      </c>
      <c r="O34" s="79" t="n">
        <f aca="false">IF(AND(L34="",M34=""),N34,"")</f>
        <v>1009</v>
      </c>
      <c r="P34" s="1" t="n">
        <f aca="false">VLOOKUP("CTR"&amp;N34,Cumul_par_Code_tarifaire!B$3:K$1003,2,0)</f>
        <v>0</v>
      </c>
      <c r="Q34" s="1" t="n">
        <f aca="false">IF(L34&lt;&gt;"",L$20,IF(M34&lt;&gt;"",M$20,VLOOKUP("CTR"&amp;N34,Cumul_par_Code_tarifaire!B$3:K$1003,9,0)))</f>
        <v>1009</v>
      </c>
      <c r="R34" s="1" t="n">
        <f aca="false">IF(OR(L34&lt;&gt;"",M34&lt;&gt;""),R$21,VLOOKUP("CTR"&amp;N34,Cumul_par_Code_tarifaire!B$3:K$1003,10,0))</f>
        <v>1.65</v>
      </c>
      <c r="V34" s="0"/>
    </row>
    <row r="35" customFormat="false" ht="12.8" hidden="false" customHeight="false" outlineLevel="0" collapsed="false">
      <c r="A35" s="73" t="s">
        <v>62</v>
      </c>
      <c r="B35" s="74" t="s">
        <v>71</v>
      </c>
      <c r="C35" s="75"/>
      <c r="D35" s="39" t="str">
        <f aca="false">IF(L35=L$22,L$21,IF(M35=M$22,M$21,K35))</f>
        <v>G5</v>
      </c>
      <c r="E35" s="76" t="n">
        <f aca="false">Q35</f>
        <v>1009</v>
      </c>
      <c r="F35" s="20"/>
      <c r="G35" s="77" t="n">
        <f aca="false">R35</f>
        <v>1.65</v>
      </c>
      <c r="H35" s="77" t="n">
        <f aca="false">G35*C35</f>
        <v>0</v>
      </c>
      <c r="I35" s="1" t="s">
        <v>60</v>
      </c>
      <c r="K35" s="78" t="s">
        <v>61</v>
      </c>
      <c r="L35" s="41"/>
      <c r="M35" s="78"/>
      <c r="N35" s="78" t="n">
        <v>1009</v>
      </c>
      <c r="O35" s="79" t="n">
        <f aca="false">IF(AND(L35="",M35=""),N35,"")</f>
        <v>1009</v>
      </c>
      <c r="P35" s="1" t="n">
        <f aca="false">VLOOKUP("CTR"&amp;N35,Cumul_par_Code_tarifaire!B$3:K$1003,2,0)</f>
        <v>0</v>
      </c>
      <c r="Q35" s="1" t="n">
        <f aca="false">IF(L35&lt;&gt;"",L$20,IF(M35&lt;&gt;"",M$20,VLOOKUP("CTR"&amp;N35,Cumul_par_Code_tarifaire!B$3:K$1003,9,0)))</f>
        <v>1009</v>
      </c>
      <c r="R35" s="1" t="n">
        <f aca="false">IF(OR(L35&lt;&gt;"",M35&lt;&gt;""),R$21,VLOOKUP("CTR"&amp;N35,Cumul_par_Code_tarifaire!B$3:K$1003,10,0))</f>
        <v>1.65</v>
      </c>
      <c r="V35" s="0"/>
    </row>
    <row r="36" customFormat="false" ht="12.8" hidden="false" customHeight="false" outlineLevel="0" collapsed="false">
      <c r="A36" s="73" t="s">
        <v>62</v>
      </c>
      <c r="B36" s="74" t="s">
        <v>72</v>
      </c>
      <c r="C36" s="29"/>
      <c r="D36" s="39" t="str">
        <f aca="false">IF(L36=L$22,L$21,IF(M36=M$22,M$21,K36))</f>
        <v>G5</v>
      </c>
      <c r="E36" s="76" t="n">
        <f aca="false">Q36</f>
        <v>1009</v>
      </c>
      <c r="F36" s="20"/>
      <c r="G36" s="77" t="n">
        <f aca="false">R36</f>
        <v>1.65</v>
      </c>
      <c r="H36" s="77" t="n">
        <f aca="false">G36*C36</f>
        <v>0</v>
      </c>
      <c r="I36" s="1" t="s">
        <v>60</v>
      </c>
      <c r="K36" s="78" t="s">
        <v>61</v>
      </c>
      <c r="L36" s="41"/>
      <c r="M36" s="78"/>
      <c r="N36" s="78" t="n">
        <v>1009</v>
      </c>
      <c r="O36" s="79" t="n">
        <f aca="false">IF(AND(L36="",M36=""),N36,"")</f>
        <v>1009</v>
      </c>
      <c r="P36" s="1" t="n">
        <f aca="false">VLOOKUP("CTR"&amp;N36,Cumul_par_Code_tarifaire!B$3:K$1003,2,0)</f>
        <v>0</v>
      </c>
      <c r="Q36" s="1" t="n">
        <f aca="false">IF(L36&lt;&gt;"",L$20,IF(M36&lt;&gt;"",M$20,VLOOKUP("CTR"&amp;N36,Cumul_par_Code_tarifaire!B$3:K$1003,9,0)))</f>
        <v>1009</v>
      </c>
      <c r="R36" s="1" t="n">
        <f aca="false">IF(OR(L36&lt;&gt;"",M36&lt;&gt;""),R$21,VLOOKUP("CTR"&amp;N36,Cumul_par_Code_tarifaire!B$3:K$1003,10,0))</f>
        <v>1.65</v>
      </c>
      <c r="V36" s="0"/>
    </row>
    <row r="37" customFormat="false" ht="12.8" hidden="false" customHeight="false" outlineLevel="0" collapsed="false">
      <c r="A37" s="73" t="s">
        <v>62</v>
      </c>
      <c r="B37" s="74" t="s">
        <v>73</v>
      </c>
      <c r="C37" s="75"/>
      <c r="D37" s="39" t="str">
        <f aca="false">IF(L37=L$22,L$21,IF(M37=M$22,M$21,K37))</f>
        <v>G5</v>
      </c>
      <c r="E37" s="76" t="n">
        <f aca="false">Q37</f>
        <v>1009</v>
      </c>
      <c r="F37" s="20"/>
      <c r="G37" s="77" t="n">
        <f aca="false">R37</f>
        <v>1.65</v>
      </c>
      <c r="H37" s="77" t="n">
        <f aca="false">G37*C37</f>
        <v>0</v>
      </c>
      <c r="I37" s="1" t="s">
        <v>60</v>
      </c>
      <c r="K37" s="78" t="s">
        <v>61</v>
      </c>
      <c r="L37" s="41"/>
      <c r="M37" s="78"/>
      <c r="N37" s="78" t="n">
        <v>1009</v>
      </c>
      <c r="O37" s="79" t="n">
        <f aca="false">IF(AND(L37="",M37=""),N37,"")</f>
        <v>1009</v>
      </c>
      <c r="P37" s="1" t="n">
        <f aca="false">VLOOKUP("CTR"&amp;N37,Cumul_par_Code_tarifaire!B$3:K$1003,2,0)</f>
        <v>0</v>
      </c>
      <c r="Q37" s="1" t="n">
        <f aca="false">IF(L37&lt;&gt;"",L$20,IF(M37&lt;&gt;"",M$20,VLOOKUP("CTR"&amp;N37,Cumul_par_Code_tarifaire!B$3:K$1003,9,0)))</f>
        <v>1009</v>
      </c>
      <c r="R37" s="1" t="n">
        <f aca="false">IF(OR(L37&lt;&gt;"",M37&lt;&gt;""),R$21,VLOOKUP("CTR"&amp;N37,Cumul_par_Code_tarifaire!B$3:K$1003,10,0))</f>
        <v>1.65</v>
      </c>
      <c r="V37" s="0"/>
    </row>
    <row r="38" customFormat="false" ht="12.8" hidden="false" customHeight="false" outlineLevel="0" collapsed="false">
      <c r="A38" s="73" t="s">
        <v>74</v>
      </c>
      <c r="B38" s="74" t="s">
        <v>75</v>
      </c>
      <c r="C38" s="75"/>
      <c r="D38" s="39" t="str">
        <f aca="false">IF(L38=L$22,L$21,IF(M38=M$22,M$21,K38))</f>
        <v>G5</v>
      </c>
      <c r="E38" s="76" t="n">
        <f aca="false">Q38</f>
        <v>1008</v>
      </c>
      <c r="F38" s="20"/>
      <c r="G38" s="77" t="n">
        <f aca="false">R38</f>
        <v>1.55</v>
      </c>
      <c r="H38" s="77" t="n">
        <f aca="false">G38*C38</f>
        <v>0</v>
      </c>
      <c r="I38" s="1" t="s">
        <v>60</v>
      </c>
      <c r="K38" s="78" t="s">
        <v>61</v>
      </c>
      <c r="L38" s="41"/>
      <c r="M38" s="78"/>
      <c r="N38" s="78" t="n">
        <v>1008</v>
      </c>
      <c r="O38" s="79" t="n">
        <f aca="false">IF(AND(L38="",M38=""),N38,"")</f>
        <v>1008</v>
      </c>
      <c r="P38" s="1" t="n">
        <f aca="false">VLOOKUP("CTR"&amp;N38,Cumul_par_Code_tarifaire!B$3:K$1003,2,0)</f>
        <v>0</v>
      </c>
      <c r="Q38" s="1" t="n">
        <f aca="false">IF(L38&lt;&gt;"",L$20,IF(M38&lt;&gt;"",M$20,VLOOKUP("CTR"&amp;N38,Cumul_par_Code_tarifaire!B$3:K$1003,9,0)))</f>
        <v>1008</v>
      </c>
      <c r="R38" s="1" t="n">
        <f aca="false">IF(OR(L38&lt;&gt;"",M38&lt;&gt;""),R$21,VLOOKUP("CTR"&amp;N38,Cumul_par_Code_tarifaire!B$3:K$1003,10,0))</f>
        <v>1.55</v>
      </c>
      <c r="V38" s="0"/>
    </row>
    <row r="39" customFormat="false" ht="12.8" hidden="false" customHeight="false" outlineLevel="0" collapsed="false">
      <c r="A39" s="73" t="s">
        <v>76</v>
      </c>
      <c r="B39" s="74" t="s">
        <v>77</v>
      </c>
      <c r="C39" s="75"/>
      <c r="D39" s="39" t="str">
        <f aca="false">IF(L39=L$22,L$21,IF(M39=M$22,M$21,K39))</f>
        <v>G5</v>
      </c>
      <c r="E39" s="76" t="n">
        <f aca="false">Q39</f>
        <v>1008</v>
      </c>
      <c r="F39" s="20"/>
      <c r="G39" s="77" t="n">
        <f aca="false">R39</f>
        <v>1.55</v>
      </c>
      <c r="H39" s="77" t="n">
        <f aca="false">G39*C39</f>
        <v>0</v>
      </c>
      <c r="I39" s="1" t="s">
        <v>60</v>
      </c>
      <c r="K39" s="78" t="s">
        <v>61</v>
      </c>
      <c r="L39" s="41"/>
      <c r="M39" s="78"/>
      <c r="N39" s="78" t="n">
        <v>1008</v>
      </c>
      <c r="O39" s="79" t="n">
        <f aca="false">IF(AND(L39="",M39=""),N39,"")</f>
        <v>1008</v>
      </c>
      <c r="P39" s="1" t="n">
        <f aca="false">VLOOKUP("CTR"&amp;N39,Cumul_par_Code_tarifaire!B$3:K$1003,2,0)</f>
        <v>0</v>
      </c>
      <c r="Q39" s="1" t="n">
        <f aca="false">IF(L39&lt;&gt;"",L$20,IF(M39&lt;&gt;"",M$20,VLOOKUP("CTR"&amp;N39,Cumul_par_Code_tarifaire!B$3:K$1003,9,0)))</f>
        <v>1008</v>
      </c>
      <c r="R39" s="1" t="n">
        <f aca="false">IF(OR(L39&lt;&gt;"",M39&lt;&gt;""),R$21,VLOOKUP("CTR"&amp;N39,Cumul_par_Code_tarifaire!B$3:K$1003,10,0))</f>
        <v>1.55</v>
      </c>
      <c r="V39" s="0"/>
    </row>
    <row r="40" customFormat="false" ht="12.8" hidden="true" customHeight="false" outlineLevel="0" collapsed="false">
      <c r="A40" s="73" t="s">
        <v>78</v>
      </c>
      <c r="B40" s="74" t="s">
        <v>79</v>
      </c>
      <c r="C40" s="75"/>
      <c r="D40" s="39" t="str">
        <f aca="false">IF(L40=L$22,L$21,IF(M40=M$22,M$21,K40))</f>
        <v>non dispo 2022</v>
      </c>
      <c r="E40" s="76" t="str">
        <f aca="false">Q40</f>
        <v>Nous Consulter</v>
      </c>
      <c r="F40" s="20"/>
      <c r="G40" s="77" t="n">
        <f aca="false">R40</f>
        <v>0</v>
      </c>
      <c r="H40" s="77" t="n">
        <f aca="false">G40*C40</f>
        <v>0</v>
      </c>
      <c r="I40" s="1" t="s">
        <v>60</v>
      </c>
      <c r="K40" s="78" t="s">
        <v>61</v>
      </c>
      <c r="L40" s="41" t="s">
        <v>34</v>
      </c>
      <c r="M40" s="78"/>
      <c r="N40" s="78" t="n">
        <v>1008</v>
      </c>
      <c r="O40" s="79" t="str">
        <f aca="false">IF(AND(L40="",M40=""),N40,"")</f>
        <v/>
      </c>
      <c r="P40" s="1" t="n">
        <f aca="false">VLOOKUP("CTR"&amp;N40,Cumul_par_Code_tarifaire!B$3:K$1003,2,0)</f>
        <v>0</v>
      </c>
      <c r="Q40" s="1" t="str">
        <f aca="false">IF(L40&lt;&gt;"",L$20,IF(M40&lt;&gt;"",M$20,VLOOKUP("CTR"&amp;N40,Cumul_par_Code_tarifaire!B$3:K$1003,9,0)))</f>
        <v>Nous Consulter</v>
      </c>
      <c r="R40" s="1" t="n">
        <f aca="false">IF(OR(L40&lt;&gt;"",M40&lt;&gt;""),R$21,VLOOKUP("CTR"&amp;N40,Cumul_par_Code_tarifaire!B$3:K$1003,10,0))</f>
        <v>0</v>
      </c>
      <c r="S40" s="1"/>
      <c r="T40" s="5"/>
      <c r="V40" s="0"/>
    </row>
    <row r="41" customFormat="false" ht="12.8" hidden="false" customHeight="false" outlineLevel="0" collapsed="false">
      <c r="A41" s="73" t="s">
        <v>80</v>
      </c>
      <c r="B41" s="74" t="s">
        <v>81</v>
      </c>
      <c r="C41" s="75"/>
      <c r="D41" s="39" t="str">
        <f aca="false">IF(L41=L$22,L$21,IF(M41=M$22,M$21,K41))</f>
        <v>G5</v>
      </c>
      <c r="E41" s="76" t="n">
        <f aca="false">Q41</f>
        <v>1008</v>
      </c>
      <c r="F41" s="20"/>
      <c r="G41" s="77" t="n">
        <f aca="false">R41</f>
        <v>1.55</v>
      </c>
      <c r="H41" s="77" t="n">
        <f aca="false">G41*C41</f>
        <v>0</v>
      </c>
      <c r="I41" s="1" t="s">
        <v>60</v>
      </c>
      <c r="K41" s="78" t="s">
        <v>61</v>
      </c>
      <c r="L41" s="41"/>
      <c r="M41" s="78"/>
      <c r="N41" s="78" t="n">
        <v>1008</v>
      </c>
      <c r="O41" s="79" t="n">
        <f aca="false">IF(AND(L41="",M41=""),N41,"")</f>
        <v>1008</v>
      </c>
      <c r="P41" s="1" t="n">
        <f aca="false">VLOOKUP("CTR"&amp;N41,Cumul_par_Code_tarifaire!B$3:K$1003,2,0)</f>
        <v>0</v>
      </c>
      <c r="Q41" s="1" t="n">
        <f aca="false">IF(L41&lt;&gt;"",L$20,IF(M41&lt;&gt;"",M$20,VLOOKUP("CTR"&amp;N41,Cumul_par_Code_tarifaire!B$3:K$1003,9,0)))</f>
        <v>1008</v>
      </c>
      <c r="R41" s="1" t="n">
        <f aca="false">IF(OR(L41&lt;&gt;"",M41&lt;&gt;""),R$21,VLOOKUP("CTR"&amp;N41,Cumul_par_Code_tarifaire!B$3:K$1003,10,0))</f>
        <v>1.55</v>
      </c>
      <c r="V41" s="0"/>
    </row>
    <row r="42" customFormat="false" ht="12.8" hidden="false" customHeight="false" outlineLevel="0" collapsed="false">
      <c r="A42" s="73" t="s">
        <v>82</v>
      </c>
      <c r="B42" s="74" t="s">
        <v>83</v>
      </c>
      <c r="C42" s="75"/>
      <c r="D42" s="39" t="str">
        <f aca="false">IF(L42=L$22,L$21,IF(M42=M$22,M$21,K42))</f>
        <v>G5</v>
      </c>
      <c r="E42" s="76" t="n">
        <f aca="false">Q42</f>
        <v>1008</v>
      </c>
      <c r="F42" s="20"/>
      <c r="G42" s="77" t="n">
        <f aca="false">R42</f>
        <v>1.55</v>
      </c>
      <c r="H42" s="77" t="n">
        <f aca="false">G42*C42</f>
        <v>0</v>
      </c>
      <c r="I42" s="1" t="s">
        <v>60</v>
      </c>
      <c r="K42" s="78" t="s">
        <v>61</v>
      </c>
      <c r="L42" s="41"/>
      <c r="M42" s="78"/>
      <c r="N42" s="78" t="n">
        <v>1008</v>
      </c>
      <c r="O42" s="79" t="n">
        <f aca="false">IF(AND(L42="",M42=""),N42,"")</f>
        <v>1008</v>
      </c>
      <c r="P42" s="1" t="n">
        <f aca="false">VLOOKUP("CTR"&amp;N42,Cumul_par_Code_tarifaire!B$3:K$1003,2,0)</f>
        <v>0</v>
      </c>
      <c r="Q42" s="1" t="n">
        <f aca="false">IF(L42&lt;&gt;"",L$20,IF(M42&lt;&gt;"",M$20,VLOOKUP("CTR"&amp;N42,Cumul_par_Code_tarifaire!B$3:K$1003,9,0)))</f>
        <v>1008</v>
      </c>
      <c r="R42" s="1" t="n">
        <f aca="false">IF(OR(L42&lt;&gt;"",M42&lt;&gt;""),R$21,VLOOKUP("CTR"&amp;N42,Cumul_par_Code_tarifaire!B$3:K$1003,10,0))</f>
        <v>1.55</v>
      </c>
      <c r="V42" s="0"/>
      <c r="W42" s="0"/>
    </row>
    <row r="43" customFormat="false" ht="12.8" hidden="false" customHeight="false" outlineLevel="0" collapsed="false">
      <c r="A43" s="73" t="s">
        <v>84</v>
      </c>
      <c r="B43" s="74" t="s">
        <v>59</v>
      </c>
      <c r="C43" s="75"/>
      <c r="D43" s="39" t="str">
        <f aca="false">IF(L43=L$22,L$21,IF(M43=M$22,M$21,K43))</f>
        <v>G5</v>
      </c>
      <c r="E43" s="76" t="n">
        <f aca="false">Q43</f>
        <v>1008</v>
      </c>
      <c r="F43" s="20"/>
      <c r="G43" s="77" t="n">
        <f aca="false">R43</f>
        <v>1.55</v>
      </c>
      <c r="H43" s="77" t="n">
        <f aca="false">G43*C43</f>
        <v>0</v>
      </c>
      <c r="I43" s="1" t="s">
        <v>60</v>
      </c>
      <c r="K43" s="78" t="s">
        <v>61</v>
      </c>
      <c r="L43" s="41"/>
      <c r="M43" s="78"/>
      <c r="N43" s="78" t="n">
        <v>1008</v>
      </c>
      <c r="O43" s="79" t="n">
        <f aca="false">IF(AND(L43="",M43=""),N43,"")</f>
        <v>1008</v>
      </c>
      <c r="P43" s="1" t="n">
        <f aca="false">VLOOKUP("CTR"&amp;N43,Cumul_par_Code_tarifaire!B$3:K$1003,2,0)</f>
        <v>0</v>
      </c>
      <c r="Q43" s="1" t="n">
        <f aca="false">IF(L43&lt;&gt;"",L$20,IF(M43&lt;&gt;"",M$20,VLOOKUP("CTR"&amp;N43,Cumul_par_Code_tarifaire!B$3:K$1003,9,0)))</f>
        <v>1008</v>
      </c>
      <c r="R43" s="1" t="n">
        <f aca="false">IF(OR(L43&lt;&gt;"",M43&lt;&gt;""),R$21,VLOOKUP("CTR"&amp;N43,Cumul_par_Code_tarifaire!B$3:K$1003,10,0))</f>
        <v>1.55</v>
      </c>
      <c r="V43" s="0"/>
      <c r="W43" s="0"/>
    </row>
    <row r="44" customFormat="false" ht="12.8" hidden="false" customHeight="false" outlineLevel="0" collapsed="false">
      <c r="A44" s="73" t="s">
        <v>85</v>
      </c>
      <c r="B44" s="74" t="s">
        <v>83</v>
      </c>
      <c r="C44" s="75"/>
      <c r="D44" s="39" t="str">
        <f aca="false">IF(L44=L$22,L$21,IF(M44=M$22,M$21,K44))</f>
        <v>G5</v>
      </c>
      <c r="E44" s="76" t="n">
        <f aca="false">Q44</f>
        <v>1008</v>
      </c>
      <c r="F44" s="20"/>
      <c r="G44" s="77" t="n">
        <f aca="false">R44</f>
        <v>1.55</v>
      </c>
      <c r="H44" s="77" t="n">
        <f aca="false">G44*C44</f>
        <v>0</v>
      </c>
      <c r="I44" s="1" t="s">
        <v>60</v>
      </c>
      <c r="K44" s="78" t="s">
        <v>61</v>
      </c>
      <c r="L44" s="41"/>
      <c r="M44" s="78"/>
      <c r="N44" s="78" t="n">
        <v>1008</v>
      </c>
      <c r="O44" s="79" t="n">
        <f aca="false">IF(AND(L44="",M44=""),N44,"")</f>
        <v>1008</v>
      </c>
      <c r="P44" s="1" t="n">
        <f aca="false">VLOOKUP("CTR"&amp;N44,Cumul_par_Code_tarifaire!B$3:K$1003,2,0)</f>
        <v>0</v>
      </c>
      <c r="Q44" s="1" t="n">
        <f aca="false">IF(L44&lt;&gt;"",L$20,IF(M44&lt;&gt;"",M$20,VLOOKUP("CTR"&amp;N44,Cumul_par_Code_tarifaire!B$3:K$1003,9,0)))</f>
        <v>1008</v>
      </c>
      <c r="R44" s="1" t="n">
        <f aca="false">IF(OR(L44&lt;&gt;"",M44&lt;&gt;""),R$21,VLOOKUP("CTR"&amp;N44,Cumul_par_Code_tarifaire!B$3:K$1003,10,0))</f>
        <v>1.55</v>
      </c>
      <c r="V44" s="0"/>
      <c r="W44" s="0"/>
    </row>
    <row r="45" customFormat="false" ht="12.8" hidden="false" customHeight="false" outlineLevel="0" collapsed="false">
      <c r="A45" s="73" t="s">
        <v>86</v>
      </c>
      <c r="B45" s="74" t="s">
        <v>87</v>
      </c>
      <c r="C45" s="75"/>
      <c r="D45" s="39" t="str">
        <f aca="false">IF(L45=L$22,L$21,IF(M45=M$22,M$21,K45))</f>
        <v>G5</v>
      </c>
      <c r="E45" s="76" t="n">
        <f aca="false">Q45</f>
        <v>1008</v>
      </c>
      <c r="F45" s="20"/>
      <c r="G45" s="77" t="n">
        <f aca="false">R45</f>
        <v>1.55</v>
      </c>
      <c r="H45" s="77" t="n">
        <f aca="false">G45*C45</f>
        <v>0</v>
      </c>
      <c r="I45" s="1" t="s">
        <v>60</v>
      </c>
      <c r="K45" s="78" t="s">
        <v>61</v>
      </c>
      <c r="L45" s="41"/>
      <c r="M45" s="78"/>
      <c r="N45" s="78" t="n">
        <v>1008</v>
      </c>
      <c r="O45" s="79" t="n">
        <f aca="false">IF(AND(L45="",M45=""),N45,"")</f>
        <v>1008</v>
      </c>
      <c r="P45" s="1" t="n">
        <f aca="false">VLOOKUP("CTR"&amp;N45,Cumul_par_Code_tarifaire!B$3:K$1003,2,0)</f>
        <v>0</v>
      </c>
      <c r="Q45" s="1" t="n">
        <f aca="false">IF(L45&lt;&gt;"",L$20,IF(M45&lt;&gt;"",M$20,VLOOKUP("CTR"&amp;N45,Cumul_par_Code_tarifaire!B$3:K$1003,9,0)))</f>
        <v>1008</v>
      </c>
      <c r="R45" s="1" t="n">
        <f aca="false">IF(OR(L45&lt;&gt;"",M45&lt;&gt;""),R$21,VLOOKUP("CTR"&amp;N45,Cumul_par_Code_tarifaire!B$3:K$1003,10,0))</f>
        <v>1.55</v>
      </c>
      <c r="V45" s="0"/>
      <c r="W45" s="0"/>
    </row>
    <row r="46" customFormat="false" ht="12.8" hidden="false" customHeight="false" outlineLevel="0" collapsed="false">
      <c r="A46" s="73" t="s">
        <v>86</v>
      </c>
      <c r="B46" s="74" t="s">
        <v>88</v>
      </c>
      <c r="C46" s="75"/>
      <c r="D46" s="39" t="str">
        <f aca="false">IF(L46=L$22,L$21,IF(M46=M$22,M$21,K46))</f>
        <v>G5</v>
      </c>
      <c r="E46" s="76" t="n">
        <f aca="false">Q46</f>
        <v>1008</v>
      </c>
      <c r="F46" s="20"/>
      <c r="G46" s="77" t="n">
        <f aca="false">R46</f>
        <v>1.55</v>
      </c>
      <c r="H46" s="77" t="n">
        <f aca="false">G46*C46</f>
        <v>0</v>
      </c>
      <c r="I46" s="1" t="s">
        <v>60</v>
      </c>
      <c r="K46" s="78" t="s">
        <v>61</v>
      </c>
      <c r="L46" s="41"/>
      <c r="M46" s="78"/>
      <c r="N46" s="78" t="n">
        <v>1008</v>
      </c>
      <c r="O46" s="79" t="n">
        <f aca="false">IF(AND(L46="",M46=""),N46,"")</f>
        <v>1008</v>
      </c>
      <c r="P46" s="1" t="n">
        <f aca="false">VLOOKUP("CTR"&amp;N46,Cumul_par_Code_tarifaire!B$3:K$1003,2,0)</f>
        <v>0</v>
      </c>
      <c r="Q46" s="1" t="n">
        <f aca="false">IF(L46&lt;&gt;"",L$20,IF(M46&lt;&gt;"",M$20,VLOOKUP("CTR"&amp;N46,Cumul_par_Code_tarifaire!B$3:K$1003,9,0)))</f>
        <v>1008</v>
      </c>
      <c r="R46" s="1" t="n">
        <f aca="false">IF(OR(L46&lt;&gt;"",M46&lt;&gt;""),R$21,VLOOKUP("CTR"&amp;N46,Cumul_par_Code_tarifaire!B$3:K$1003,10,0))</f>
        <v>1.55</v>
      </c>
      <c r="V46" s="0"/>
      <c r="W46" s="0"/>
    </row>
    <row r="47" customFormat="false" ht="12.8" hidden="false" customHeight="false" outlineLevel="0" collapsed="false">
      <c r="A47" s="73" t="s">
        <v>86</v>
      </c>
      <c r="B47" s="74" t="s">
        <v>89</v>
      </c>
      <c r="C47" s="75"/>
      <c r="D47" s="39" t="str">
        <f aca="false">IF(L47=L$22,L$21,IF(M47=M$22,M$21,K47))</f>
        <v>G5</v>
      </c>
      <c r="E47" s="76" t="n">
        <f aca="false">Q47</f>
        <v>1008</v>
      </c>
      <c r="F47" s="20"/>
      <c r="G47" s="77" t="n">
        <f aca="false">R47</f>
        <v>1.55</v>
      </c>
      <c r="H47" s="77" t="n">
        <f aca="false">G47*C47</f>
        <v>0</v>
      </c>
      <c r="I47" s="1" t="s">
        <v>60</v>
      </c>
      <c r="K47" s="78" t="s">
        <v>61</v>
      </c>
      <c r="L47" s="41"/>
      <c r="M47" s="78"/>
      <c r="N47" s="78" t="n">
        <v>1008</v>
      </c>
      <c r="O47" s="79" t="n">
        <f aca="false">IF(AND(L47="",M47=""),N47,"")</f>
        <v>1008</v>
      </c>
      <c r="P47" s="1" t="n">
        <f aca="false">VLOOKUP("CTR"&amp;N47,Cumul_par_Code_tarifaire!B$3:K$1003,2,0)</f>
        <v>0</v>
      </c>
      <c r="Q47" s="1" t="n">
        <f aca="false">IF(L47&lt;&gt;"",L$20,IF(M47&lt;&gt;"",M$20,VLOOKUP("CTR"&amp;N47,Cumul_par_Code_tarifaire!B$3:K$1003,9,0)))</f>
        <v>1008</v>
      </c>
      <c r="R47" s="1" t="n">
        <f aca="false">IF(OR(L47&lt;&gt;"",M47&lt;&gt;""),R$21,VLOOKUP("CTR"&amp;N47,Cumul_par_Code_tarifaire!B$3:K$1003,10,0))</f>
        <v>1.55</v>
      </c>
      <c r="V47" s="0"/>
      <c r="W47" s="0"/>
    </row>
    <row r="48" customFormat="false" ht="12.8" hidden="false" customHeight="false" outlineLevel="0" collapsed="false">
      <c r="A48" s="73" t="s">
        <v>86</v>
      </c>
      <c r="B48" s="74" t="s">
        <v>90</v>
      </c>
      <c r="C48" s="29"/>
      <c r="D48" s="39" t="str">
        <f aca="false">IF(L48=L$22,L$21,IF(M48=M$22,M$21,K48))</f>
        <v>G5</v>
      </c>
      <c r="E48" s="76" t="n">
        <f aca="false">Q48</f>
        <v>1008</v>
      </c>
      <c r="F48" s="20"/>
      <c r="G48" s="77" t="n">
        <f aca="false">R48</f>
        <v>1.55</v>
      </c>
      <c r="H48" s="77" t="n">
        <f aca="false">G48*C48</f>
        <v>0</v>
      </c>
      <c r="I48" s="1" t="s">
        <v>60</v>
      </c>
      <c r="K48" s="78" t="s">
        <v>61</v>
      </c>
      <c r="L48" s="41"/>
      <c r="M48" s="78"/>
      <c r="N48" s="78" t="n">
        <v>1008</v>
      </c>
      <c r="O48" s="79" t="n">
        <f aca="false">IF(AND(L48="",M48=""),N48,"")</f>
        <v>1008</v>
      </c>
      <c r="P48" s="1" t="n">
        <f aca="false">VLOOKUP("CTR"&amp;N48,Cumul_par_Code_tarifaire!B$3:K$1003,2,0)</f>
        <v>0</v>
      </c>
      <c r="Q48" s="1" t="n">
        <f aca="false">IF(L48&lt;&gt;"",L$20,IF(M48&lt;&gt;"",M$20,VLOOKUP("CTR"&amp;N48,Cumul_par_Code_tarifaire!B$3:K$1003,9,0)))</f>
        <v>1008</v>
      </c>
      <c r="R48" s="1" t="n">
        <f aca="false">IF(OR(L48&lt;&gt;"",M48&lt;&gt;""),R$21,VLOOKUP("CTR"&amp;N48,Cumul_par_Code_tarifaire!B$3:K$1003,10,0))</f>
        <v>1.55</v>
      </c>
      <c r="V48" s="0"/>
      <c r="W48" s="0"/>
    </row>
    <row r="49" customFormat="false" ht="12.8" hidden="false" customHeight="false" outlineLevel="0" collapsed="false">
      <c r="A49" s="73" t="s">
        <v>86</v>
      </c>
      <c r="B49" s="74" t="s">
        <v>91</v>
      </c>
      <c r="C49" s="75"/>
      <c r="D49" s="39" t="str">
        <f aca="false">IF(L49=L$22,L$21,IF(M49=M$22,M$21,K49))</f>
        <v>G5</v>
      </c>
      <c r="E49" s="76" t="n">
        <f aca="false">Q49</f>
        <v>1008</v>
      </c>
      <c r="F49" s="20"/>
      <c r="G49" s="77" t="n">
        <f aca="false">R49</f>
        <v>1.55</v>
      </c>
      <c r="H49" s="77" t="n">
        <f aca="false">G49*C49</f>
        <v>0</v>
      </c>
      <c r="I49" s="1" t="s">
        <v>60</v>
      </c>
      <c r="K49" s="78" t="s">
        <v>61</v>
      </c>
      <c r="L49" s="41"/>
      <c r="M49" s="78"/>
      <c r="N49" s="78" t="n">
        <v>1008</v>
      </c>
      <c r="O49" s="79" t="n">
        <f aca="false">IF(AND(L49="",M49=""),N49,"")</f>
        <v>1008</v>
      </c>
      <c r="P49" s="1" t="n">
        <f aca="false">VLOOKUP("CTR"&amp;N49,Cumul_par_Code_tarifaire!B$3:K$1003,2,0)</f>
        <v>0</v>
      </c>
      <c r="Q49" s="1" t="n">
        <f aca="false">IF(L49&lt;&gt;"",L$20,IF(M49&lt;&gt;"",M$20,VLOOKUP("CTR"&amp;N49,Cumul_par_Code_tarifaire!B$3:K$1003,9,0)))</f>
        <v>1008</v>
      </c>
      <c r="R49" s="1" t="n">
        <f aca="false">IF(OR(L49&lt;&gt;"",M49&lt;&gt;""),R$21,VLOOKUP("CTR"&amp;N49,Cumul_par_Code_tarifaire!B$3:K$1003,10,0))</f>
        <v>1.55</v>
      </c>
      <c r="V49" s="0"/>
      <c r="W49" s="0"/>
    </row>
    <row r="50" customFormat="false" ht="12.8" hidden="false" customHeight="false" outlineLevel="0" collapsed="false">
      <c r="A50" s="73" t="s">
        <v>92</v>
      </c>
      <c r="B50" s="74" t="s">
        <v>93</v>
      </c>
      <c r="C50" s="75"/>
      <c r="D50" s="39" t="str">
        <f aca="false">IF(L50=L$22,L$21,IF(M50=M$22,M$21,K50))</f>
        <v>G5</v>
      </c>
      <c r="E50" s="76" t="n">
        <f aca="false">Q50</f>
        <v>1008</v>
      </c>
      <c r="F50" s="20"/>
      <c r="G50" s="77" t="n">
        <f aca="false">R50</f>
        <v>1.55</v>
      </c>
      <c r="H50" s="77" t="n">
        <f aca="false">G50*C50</f>
        <v>0</v>
      </c>
      <c r="I50" s="1" t="s">
        <v>60</v>
      </c>
      <c r="K50" s="78" t="s">
        <v>61</v>
      </c>
      <c r="L50" s="41"/>
      <c r="M50" s="78"/>
      <c r="N50" s="78" t="n">
        <v>1008</v>
      </c>
      <c r="O50" s="79" t="n">
        <f aca="false">IF(AND(L50="",M50=""),N50,"")</f>
        <v>1008</v>
      </c>
      <c r="P50" s="1" t="n">
        <f aca="false">VLOOKUP("CTR"&amp;N50,Cumul_par_Code_tarifaire!B$3:K$1003,2,0)</f>
        <v>0</v>
      </c>
      <c r="Q50" s="1" t="n">
        <f aca="false">IF(L50&lt;&gt;"",L$20,IF(M50&lt;&gt;"",M$20,VLOOKUP("CTR"&amp;N50,Cumul_par_Code_tarifaire!B$3:K$1003,9,0)))</f>
        <v>1008</v>
      </c>
      <c r="R50" s="1" t="n">
        <f aca="false">IF(OR(L50&lt;&gt;"",M50&lt;&gt;""),R$21,VLOOKUP("CTR"&amp;N50,Cumul_par_Code_tarifaire!B$3:K$1003,10,0))</f>
        <v>1.55</v>
      </c>
      <c r="V50" s="0"/>
      <c r="W50" s="0"/>
    </row>
    <row r="51" customFormat="false" ht="12.8" hidden="false" customHeight="false" outlineLevel="0" collapsed="false">
      <c r="A51" s="64" t="s">
        <v>94</v>
      </c>
      <c r="B51" s="65"/>
      <c r="C51" s="80"/>
      <c r="D51" s="67" t="n">
        <v>0</v>
      </c>
      <c r="E51" s="68"/>
      <c r="F51" s="69"/>
      <c r="G51" s="70"/>
      <c r="H51" s="70"/>
      <c r="I51" s="71"/>
      <c r="K51" s="81"/>
      <c r="L51" s="41"/>
      <c r="M51" s="81"/>
      <c r="N51" s="81"/>
      <c r="O51" s="79" t="n">
        <f aca="false">IF(AND(L51="",M51=""),N51,"")</f>
        <v>0</v>
      </c>
      <c r="P51" s="1" t="e">
        <f aca="false">VLOOKUP("CTR"&amp;N51,Cumul_par_Code_tarifaire!B$3:K$1003,2,0)</f>
        <v>#N/A</v>
      </c>
      <c r="Q51" s="1" t="e">
        <f aca="false">IF(L51&lt;&gt;"",L$20,IF(M51&lt;&gt;"",M$20,VLOOKUP("CTR"&amp;N51,Cumul_par_Code_tarifaire!B$3:K$1003,9,0)))</f>
        <v>#N/A</v>
      </c>
      <c r="R51" s="1" t="e">
        <f aca="false">IF(OR(L51&lt;&gt;"",M51&lt;&gt;""),R$21,VLOOKUP("CTR"&amp;N51,Cumul_par_Code_tarifaire!B$3:K$1003,10,0))</f>
        <v>#N/A</v>
      </c>
      <c r="V51" s="0"/>
      <c r="W51" s="0"/>
    </row>
    <row r="52" customFormat="false" ht="12.8" hidden="false" customHeight="false" outlineLevel="0" collapsed="false">
      <c r="A52" s="73" t="s">
        <v>95</v>
      </c>
      <c r="B52" s="74" t="s">
        <v>81</v>
      </c>
      <c r="C52" s="75"/>
      <c r="D52" s="39" t="str">
        <f aca="false">IF(L52=L$22,L$21,IF(M52=M$22,M$21,K52))</f>
        <v>G5</v>
      </c>
      <c r="E52" s="76" t="n">
        <f aca="false">Q52</f>
        <v>1010</v>
      </c>
      <c r="F52" s="20"/>
      <c r="G52" s="77" t="n">
        <f aca="false">R52</f>
        <v>1.85</v>
      </c>
      <c r="H52" s="77" t="n">
        <f aca="false">G52*C52</f>
        <v>0</v>
      </c>
      <c r="I52" s="1" t="s">
        <v>96</v>
      </c>
      <c r="K52" s="78" t="s">
        <v>61</v>
      </c>
      <c r="L52" s="41"/>
      <c r="M52" s="78"/>
      <c r="N52" s="78" t="n">
        <v>1010</v>
      </c>
      <c r="O52" s="79" t="n">
        <f aca="false">IF(AND(L52="",M52=""),N52,"")</f>
        <v>1010</v>
      </c>
      <c r="P52" s="1" t="n">
        <f aca="false">VLOOKUP("CTR"&amp;N52,Cumul_par_Code_tarifaire!B$3:K$1003,2,0)</f>
        <v>0</v>
      </c>
      <c r="Q52" s="1" t="n">
        <f aca="false">IF(L52&lt;&gt;"",L$20,IF(M52&lt;&gt;"",M$20,VLOOKUP("CTR"&amp;N52,Cumul_par_Code_tarifaire!B$3:K$1003,9,0)))</f>
        <v>1010</v>
      </c>
      <c r="R52" s="1" t="n">
        <f aca="false">IF(OR(L52&lt;&gt;"",M52&lt;&gt;""),R$21,VLOOKUP("CTR"&amp;N52,Cumul_par_Code_tarifaire!B$3:K$1003,10,0))</f>
        <v>1.85</v>
      </c>
      <c r="V52" s="0"/>
      <c r="W52" s="0"/>
    </row>
    <row r="53" customFormat="false" ht="12.8" hidden="false" customHeight="false" outlineLevel="0" collapsed="false">
      <c r="A53" s="73" t="s">
        <v>97</v>
      </c>
      <c r="B53" s="74" t="s">
        <v>98</v>
      </c>
      <c r="C53" s="75"/>
      <c r="D53" s="39" t="str">
        <f aca="false">IF(L53=L$22,L$21,IF(M53=M$22,M$21,K53))</f>
        <v>G5</v>
      </c>
      <c r="E53" s="76" t="n">
        <f aca="false">Q53</f>
        <v>1010</v>
      </c>
      <c r="F53" s="20"/>
      <c r="G53" s="77" t="n">
        <f aca="false">R53</f>
        <v>1.85</v>
      </c>
      <c r="H53" s="77" t="n">
        <f aca="false">G53*C53</f>
        <v>0</v>
      </c>
      <c r="I53" s="1" t="s">
        <v>96</v>
      </c>
      <c r="K53" s="78" t="s">
        <v>61</v>
      </c>
      <c r="L53" s="41"/>
      <c r="M53" s="78"/>
      <c r="N53" s="78" t="n">
        <v>1010</v>
      </c>
      <c r="O53" s="79" t="n">
        <f aca="false">IF(AND(L53="",M53=""),N53,"")</f>
        <v>1010</v>
      </c>
      <c r="P53" s="1" t="n">
        <f aca="false">VLOOKUP("CTR"&amp;N53,Cumul_par_Code_tarifaire!B$3:K$1003,2,0)</f>
        <v>0</v>
      </c>
      <c r="Q53" s="1" t="n">
        <f aca="false">IF(L53&lt;&gt;"",L$20,IF(M53&lt;&gt;"",M$20,VLOOKUP("CTR"&amp;N53,Cumul_par_Code_tarifaire!B$3:K$1003,9,0)))</f>
        <v>1010</v>
      </c>
      <c r="R53" s="1" t="n">
        <f aca="false">IF(OR(L53&lt;&gt;"",M53&lt;&gt;""),R$21,VLOOKUP("CTR"&amp;N53,Cumul_par_Code_tarifaire!B$3:K$1003,10,0))</f>
        <v>1.85</v>
      </c>
      <c r="V53" s="0"/>
      <c r="W53" s="0"/>
    </row>
    <row r="54" customFormat="false" ht="12.8" hidden="false" customHeight="false" outlineLevel="0" collapsed="false">
      <c r="A54" s="64" t="s">
        <v>99</v>
      </c>
      <c r="B54" s="65"/>
      <c r="C54" s="80"/>
      <c r="D54" s="67" t="n">
        <v>0</v>
      </c>
      <c r="E54" s="68"/>
      <c r="F54" s="69"/>
      <c r="G54" s="70"/>
      <c r="H54" s="70"/>
      <c r="I54" s="71"/>
      <c r="K54" s="81"/>
      <c r="L54" s="41"/>
      <c r="M54" s="81"/>
      <c r="N54" s="81"/>
      <c r="O54" s="79" t="n">
        <f aca="false">IF(AND(L54="",M54=""),N54,"")</f>
        <v>0</v>
      </c>
      <c r="P54" s="1" t="e">
        <f aca="false">VLOOKUP("CTR"&amp;N54,Cumul_par_Code_tarifaire!B$3:K$1003,2,0)</f>
        <v>#N/A</v>
      </c>
      <c r="Q54" s="1" t="e">
        <f aca="false">IF(L54&lt;&gt;"",L$20,IF(M54&lt;&gt;"",M$20,VLOOKUP("CTR"&amp;N54,Cumul_par_Code_tarifaire!B$3:K$1003,9,0)))</f>
        <v>#N/A</v>
      </c>
      <c r="R54" s="1" t="e">
        <f aca="false">IF(OR(L54&lt;&gt;"",M54&lt;&gt;""),R$21,VLOOKUP("CTR"&amp;N54,Cumul_par_Code_tarifaire!B$3:K$1003,10,0))</f>
        <v>#N/A</v>
      </c>
      <c r="V54" s="0"/>
      <c r="W54" s="0"/>
    </row>
    <row r="55" customFormat="false" ht="12.8" hidden="false" customHeight="false" outlineLevel="0" collapsed="false">
      <c r="A55" s="73" t="s">
        <v>100</v>
      </c>
      <c r="B55" s="74" t="s">
        <v>59</v>
      </c>
      <c r="C55" s="75"/>
      <c r="D55" s="39" t="str">
        <f aca="false">IF(L55=L$22,L$21,IF(M55=M$22,M$21,K55))</f>
        <v>G5</v>
      </c>
      <c r="E55" s="82" t="n">
        <f aca="false">Q55</f>
        <v>1011</v>
      </c>
      <c r="F55" s="20"/>
      <c r="G55" s="77" t="n">
        <f aca="false">R55</f>
        <v>2.85</v>
      </c>
      <c r="H55" s="77" t="n">
        <f aca="false">G55*C55</f>
        <v>0</v>
      </c>
      <c r="I55" s="1" t="s">
        <v>101</v>
      </c>
      <c r="K55" s="78" t="s">
        <v>61</v>
      </c>
      <c r="L55" s="41"/>
      <c r="M55" s="78"/>
      <c r="N55" s="78" t="n">
        <v>1011</v>
      </c>
      <c r="O55" s="79" t="n">
        <f aca="false">IF(AND(L55="",M55=""),N55,"")</f>
        <v>1011</v>
      </c>
      <c r="P55" s="1" t="n">
        <f aca="false">VLOOKUP("CTR"&amp;N55,Cumul_par_Code_tarifaire!B$3:K$1003,2,0)</f>
        <v>0</v>
      </c>
      <c r="Q55" s="1" t="n">
        <f aca="false">IF(L55&lt;&gt;"",L$20,IF(M55&lt;&gt;"",M$20,VLOOKUP("CTR"&amp;N55,Cumul_par_Code_tarifaire!B$3:K$1003,9,0)))</f>
        <v>1011</v>
      </c>
      <c r="R55" s="1" t="n">
        <f aca="false">IF(OR(L55&lt;&gt;"",M55&lt;&gt;""),R$21,VLOOKUP("CTR"&amp;N55,Cumul_par_Code_tarifaire!B$3:K$1003,10,0))</f>
        <v>2.85</v>
      </c>
      <c r="V55" s="0"/>
      <c r="W55" s="0"/>
    </row>
    <row r="56" customFormat="false" ht="12.8" hidden="false" customHeight="false" outlineLevel="0" collapsed="false">
      <c r="A56" s="73" t="s">
        <v>102</v>
      </c>
      <c r="B56" s="74" t="s">
        <v>103</v>
      </c>
      <c r="C56" s="75"/>
      <c r="D56" s="39" t="str">
        <f aca="false">IF(L56=L$22,L$21,IF(M56=M$22,M$21,K56))</f>
        <v>G5</v>
      </c>
      <c r="E56" s="82" t="n">
        <f aca="false">Q56</f>
        <v>1011</v>
      </c>
      <c r="F56" s="20"/>
      <c r="G56" s="77" t="n">
        <f aca="false">R56</f>
        <v>2.85</v>
      </c>
      <c r="H56" s="77" t="n">
        <f aca="false">G56*C56</f>
        <v>0</v>
      </c>
      <c r="I56" s="1" t="s">
        <v>101</v>
      </c>
      <c r="K56" s="78" t="s">
        <v>61</v>
      </c>
      <c r="L56" s="41"/>
      <c r="M56" s="78"/>
      <c r="N56" s="78" t="n">
        <v>1011</v>
      </c>
      <c r="O56" s="79" t="n">
        <f aca="false">IF(AND(L56="",M56=""),N56,"")</f>
        <v>1011</v>
      </c>
      <c r="P56" s="1" t="n">
        <f aca="false">VLOOKUP("CTR"&amp;N56,Cumul_par_Code_tarifaire!B$3:K$1003,2,0)</f>
        <v>0</v>
      </c>
      <c r="Q56" s="1" t="n">
        <f aca="false">IF(L56&lt;&gt;"",L$20,IF(M56&lt;&gt;"",M$20,VLOOKUP("CTR"&amp;N56,Cumul_par_Code_tarifaire!B$3:K$1003,9,0)))</f>
        <v>1011</v>
      </c>
      <c r="R56" s="1" t="n">
        <f aca="false">IF(OR(L56&lt;&gt;"",M56&lt;&gt;""),R$21,VLOOKUP("CTR"&amp;N56,Cumul_par_Code_tarifaire!B$3:K$1003,10,0))</f>
        <v>2.85</v>
      </c>
      <c r="V56" s="0"/>
    </row>
    <row r="57" customFormat="false" ht="12.8" hidden="false" customHeight="false" outlineLevel="0" collapsed="false">
      <c r="A57" s="73" t="s">
        <v>104</v>
      </c>
      <c r="B57" s="74" t="s">
        <v>105</v>
      </c>
      <c r="C57" s="75"/>
      <c r="D57" s="39" t="str">
        <f aca="false">IF(L57=L$22,L$21,IF(M57=M$22,M$21,K57))</f>
        <v>G5</v>
      </c>
      <c r="E57" s="82" t="n">
        <f aca="false">Q57</f>
        <v>1011</v>
      </c>
      <c r="F57" s="20"/>
      <c r="G57" s="77" t="n">
        <f aca="false">R57</f>
        <v>2.85</v>
      </c>
      <c r="H57" s="77" t="n">
        <f aca="false">G57*C57</f>
        <v>0</v>
      </c>
      <c r="I57" s="1" t="s">
        <v>101</v>
      </c>
      <c r="K57" s="78" t="s">
        <v>61</v>
      </c>
      <c r="L57" s="41"/>
      <c r="M57" s="78"/>
      <c r="N57" s="78" t="n">
        <v>1011</v>
      </c>
      <c r="O57" s="79" t="n">
        <f aca="false">IF(AND(L57="",M57=""),N57,"")</f>
        <v>1011</v>
      </c>
      <c r="P57" s="1" t="n">
        <f aca="false">VLOOKUP("CTR"&amp;N57,Cumul_par_Code_tarifaire!B$3:K$1003,2,0)</f>
        <v>0</v>
      </c>
      <c r="Q57" s="1" t="n">
        <f aca="false">IF(L57&lt;&gt;"",L$20,IF(M57&lt;&gt;"",M$20,VLOOKUP("CTR"&amp;N57,Cumul_par_Code_tarifaire!B$3:K$1003,9,0)))</f>
        <v>1011</v>
      </c>
      <c r="R57" s="1" t="n">
        <f aca="false">IF(OR(L57&lt;&gt;"",M57&lt;&gt;""),R$21,VLOOKUP("CTR"&amp;N57,Cumul_par_Code_tarifaire!B$3:K$1003,10,0))</f>
        <v>2.85</v>
      </c>
      <c r="V57" s="0"/>
    </row>
    <row r="58" customFormat="false" ht="12.8" hidden="false" customHeight="false" outlineLevel="0" collapsed="false">
      <c r="A58" s="73" t="s">
        <v>106</v>
      </c>
      <c r="B58" s="74" t="s">
        <v>107</v>
      </c>
      <c r="C58" s="75"/>
      <c r="D58" s="39" t="str">
        <f aca="false">IF(L58=L$22,L$21,IF(M58=M$22,M$21,K58))</f>
        <v>G5</v>
      </c>
      <c r="E58" s="82" t="n">
        <f aca="false">Q58</f>
        <v>1011</v>
      </c>
      <c r="F58" s="20"/>
      <c r="G58" s="77" t="n">
        <f aca="false">R58</f>
        <v>2.85</v>
      </c>
      <c r="H58" s="77" t="n">
        <f aca="false">G58*C58</f>
        <v>0</v>
      </c>
      <c r="I58" s="1" t="s">
        <v>101</v>
      </c>
      <c r="K58" s="78" t="s">
        <v>61</v>
      </c>
      <c r="L58" s="41"/>
      <c r="M58" s="83"/>
      <c r="N58" s="78" t="n">
        <v>1011</v>
      </c>
      <c r="O58" s="79" t="n">
        <f aca="false">IF(AND(L58="",M58=""),N58,"")</f>
        <v>1011</v>
      </c>
      <c r="P58" s="1" t="n">
        <f aca="false">VLOOKUP("CTR"&amp;N58,Cumul_par_Code_tarifaire!B$3:K$1003,2,0)</f>
        <v>0</v>
      </c>
      <c r="Q58" s="1" t="n">
        <f aca="false">IF(L58&lt;&gt;"",L$20,IF(M58&lt;&gt;"",M$20,VLOOKUP("CTR"&amp;N58,Cumul_par_Code_tarifaire!B$3:K$1003,9,0)))</f>
        <v>1011</v>
      </c>
      <c r="R58" s="1" t="n">
        <f aca="false">IF(OR(L58&lt;&gt;"",M58&lt;&gt;""),R$21,VLOOKUP("CTR"&amp;N58,Cumul_par_Code_tarifaire!B$3:K$1003,10,0))</f>
        <v>2.85</v>
      </c>
      <c r="V58" s="0"/>
    </row>
    <row r="59" customFormat="false" ht="12.8" hidden="false" customHeight="false" outlineLevel="0" collapsed="false">
      <c r="A59" s="73" t="s">
        <v>108</v>
      </c>
      <c r="B59" s="74" t="s">
        <v>109</v>
      </c>
      <c r="C59" s="75"/>
      <c r="D59" s="39" t="str">
        <f aca="false">IF(L59=L$22,L$21,IF(M59=M$22,M$21,K59))</f>
        <v>G5</v>
      </c>
      <c r="E59" s="82" t="n">
        <f aca="false">Q59</f>
        <v>1011</v>
      </c>
      <c r="F59" s="20"/>
      <c r="G59" s="77" t="n">
        <f aca="false">R59</f>
        <v>2.85</v>
      </c>
      <c r="H59" s="77" t="n">
        <f aca="false">G59*C59</f>
        <v>0</v>
      </c>
      <c r="I59" s="1" t="s">
        <v>101</v>
      </c>
      <c r="K59" s="78" t="s">
        <v>61</v>
      </c>
      <c r="L59" s="41"/>
      <c r="M59" s="78"/>
      <c r="N59" s="78" t="n">
        <v>1011</v>
      </c>
      <c r="O59" s="79" t="n">
        <f aca="false">IF(AND(L59="",M59=""),N59,"")</f>
        <v>1011</v>
      </c>
      <c r="P59" s="1" t="n">
        <f aca="false">VLOOKUP("CTR"&amp;N59,Cumul_par_Code_tarifaire!B$3:K$1003,2,0)</f>
        <v>0</v>
      </c>
      <c r="Q59" s="1" t="n">
        <f aca="false">IF(L59&lt;&gt;"",L$20,IF(M59&lt;&gt;"",M$20,VLOOKUP("CTR"&amp;N59,Cumul_par_Code_tarifaire!B$3:K$1003,9,0)))</f>
        <v>1011</v>
      </c>
      <c r="R59" s="1" t="n">
        <f aca="false">IF(OR(L59&lt;&gt;"",M59&lt;&gt;""),R$21,VLOOKUP("CTR"&amp;N59,Cumul_par_Code_tarifaire!B$3:K$1003,10,0))</f>
        <v>2.85</v>
      </c>
      <c r="V59" s="0"/>
    </row>
    <row r="60" customFormat="false" ht="12.8" hidden="true" customHeight="false" outlineLevel="0" collapsed="false">
      <c r="A60" s="73" t="s">
        <v>110</v>
      </c>
      <c r="B60" s="74" t="s">
        <v>59</v>
      </c>
      <c r="C60" s="75"/>
      <c r="D60" s="39" t="str">
        <f aca="false">IF(L60=L$22,L$21,IF(M60=M$22,M$21,K60))</f>
        <v>non dispo 2022</v>
      </c>
      <c r="E60" s="82" t="str">
        <f aca="false">Q60</f>
        <v>Nous Consulter</v>
      </c>
      <c r="F60" s="20"/>
      <c r="G60" s="77" t="n">
        <f aca="false">R60</f>
        <v>0</v>
      </c>
      <c r="H60" s="77" t="n">
        <f aca="false">G60*C60</f>
        <v>0</v>
      </c>
      <c r="I60" s="1" t="s">
        <v>101</v>
      </c>
      <c r="K60" s="78" t="s">
        <v>61</v>
      </c>
      <c r="L60" s="41" t="s">
        <v>34</v>
      </c>
      <c r="M60" s="78"/>
      <c r="N60" s="78" t="n">
        <v>1011</v>
      </c>
      <c r="O60" s="79" t="str">
        <f aca="false">IF(AND(L60="",M60=""),N60,"")</f>
        <v/>
      </c>
      <c r="P60" s="1" t="n">
        <f aca="false">VLOOKUP("CTR"&amp;N60,Cumul_par_Code_tarifaire!B$3:K$1003,2,0)</f>
        <v>0</v>
      </c>
      <c r="Q60" s="1" t="str">
        <f aca="false">IF(L60&lt;&gt;"",L$20,IF(M60&lt;&gt;"",M$20,VLOOKUP("CTR"&amp;N60,Cumul_par_Code_tarifaire!B$3:K$1003,9,0)))</f>
        <v>Nous Consulter</v>
      </c>
      <c r="R60" s="1" t="n">
        <f aca="false">IF(OR(L60&lt;&gt;"",M60&lt;&gt;""),R$21,VLOOKUP("CTR"&amp;N60,Cumul_par_Code_tarifaire!B$3:K$1003,10,0))</f>
        <v>0</v>
      </c>
      <c r="S60" s="5"/>
      <c r="T60" s="5"/>
      <c r="V60" s="0"/>
    </row>
    <row r="61" customFormat="false" ht="12.8" hidden="false" customHeight="false" outlineLevel="0" collapsed="false">
      <c r="A61" s="73" t="s">
        <v>111</v>
      </c>
      <c r="B61" s="74" t="s">
        <v>112</v>
      </c>
      <c r="C61" s="75"/>
      <c r="D61" s="39" t="str">
        <f aca="false">IF(L61=L$22,L$21,IF(M61=M$22,M$21,K61))</f>
        <v>G5</v>
      </c>
      <c r="E61" s="82" t="n">
        <f aca="false">Q61</f>
        <v>1011</v>
      </c>
      <c r="F61" s="20"/>
      <c r="G61" s="77" t="n">
        <f aca="false">R61</f>
        <v>2.85</v>
      </c>
      <c r="H61" s="77" t="n">
        <f aca="false">G61*C61</f>
        <v>0</v>
      </c>
      <c r="I61" s="1" t="s">
        <v>101</v>
      </c>
      <c r="K61" s="78" t="s">
        <v>61</v>
      </c>
      <c r="L61" s="41"/>
      <c r="M61" s="78"/>
      <c r="N61" s="78" t="n">
        <v>1011</v>
      </c>
      <c r="O61" s="79" t="n">
        <f aca="false">IF(AND(L61="",M61=""),N61,"")</f>
        <v>1011</v>
      </c>
      <c r="P61" s="1" t="n">
        <f aca="false">VLOOKUP("CTR"&amp;N61,Cumul_par_Code_tarifaire!B$3:K$1003,2,0)</f>
        <v>0</v>
      </c>
      <c r="Q61" s="1" t="n">
        <f aca="false">IF(L61&lt;&gt;"",L$20,IF(M61&lt;&gt;"",M$20,VLOOKUP("CTR"&amp;N61,Cumul_par_Code_tarifaire!B$3:K$1003,9,0)))</f>
        <v>1011</v>
      </c>
      <c r="R61" s="1" t="n">
        <f aca="false">IF(OR(L61&lt;&gt;"",M61&lt;&gt;""),R$21,VLOOKUP("CTR"&amp;N61,Cumul_par_Code_tarifaire!B$3:K$1003,10,0))</f>
        <v>2.85</v>
      </c>
      <c r="V61" s="0"/>
    </row>
    <row r="62" customFormat="false" ht="12.8" hidden="false" customHeight="false" outlineLevel="0" collapsed="false">
      <c r="A62" s="73" t="s">
        <v>113</v>
      </c>
      <c r="B62" s="74" t="s">
        <v>114</v>
      </c>
      <c r="C62" s="75"/>
      <c r="D62" s="39" t="str">
        <f aca="false">IF(L62=L$22,L$21,IF(M62=M$22,M$21,K62))</f>
        <v>G5</v>
      </c>
      <c r="E62" s="82" t="n">
        <f aca="false">Q62</f>
        <v>1011</v>
      </c>
      <c r="F62" s="20"/>
      <c r="G62" s="77" t="n">
        <f aca="false">R62</f>
        <v>2.85</v>
      </c>
      <c r="H62" s="77" t="n">
        <f aca="false">G62*C62</f>
        <v>0</v>
      </c>
      <c r="I62" s="1" t="s">
        <v>101</v>
      </c>
      <c r="K62" s="78" t="s">
        <v>61</v>
      </c>
      <c r="L62" s="41"/>
      <c r="M62" s="78"/>
      <c r="N62" s="78" t="n">
        <v>1011</v>
      </c>
      <c r="O62" s="79" t="n">
        <f aca="false">IF(AND(L62="",M62=""),N62,"")</f>
        <v>1011</v>
      </c>
      <c r="P62" s="1" t="n">
        <f aca="false">VLOOKUP("CTR"&amp;N62,Cumul_par_Code_tarifaire!B$3:K$1003,2,0)</f>
        <v>0</v>
      </c>
      <c r="Q62" s="1" t="n">
        <f aca="false">IF(L62&lt;&gt;"",L$20,IF(M62&lt;&gt;"",M$20,VLOOKUP("CTR"&amp;N62,Cumul_par_Code_tarifaire!B$3:K$1003,9,0)))</f>
        <v>1011</v>
      </c>
      <c r="R62" s="1" t="n">
        <f aca="false">IF(OR(L62&lt;&gt;"",M62&lt;&gt;""),R$21,VLOOKUP("CTR"&amp;N62,Cumul_par_Code_tarifaire!B$3:K$1003,10,0))</f>
        <v>2.85</v>
      </c>
      <c r="V62" s="0"/>
    </row>
    <row r="63" customFormat="false" ht="12.8" hidden="false" customHeight="false" outlineLevel="0" collapsed="false">
      <c r="A63" s="73" t="s">
        <v>115</v>
      </c>
      <c r="B63" s="74" t="s">
        <v>116</v>
      </c>
      <c r="C63" s="75"/>
      <c r="D63" s="39" t="str">
        <f aca="false">IF(L63=L$22,L$21,IF(M63=M$22,M$21,K63))</f>
        <v>G5</v>
      </c>
      <c r="E63" s="82" t="n">
        <f aca="false">Q63</f>
        <v>1011</v>
      </c>
      <c r="F63" s="20"/>
      <c r="G63" s="77" t="n">
        <f aca="false">R63</f>
        <v>2.85</v>
      </c>
      <c r="H63" s="77" t="n">
        <f aca="false">G63*C63</f>
        <v>0</v>
      </c>
      <c r="I63" s="1" t="s">
        <v>101</v>
      </c>
      <c r="K63" s="78" t="s">
        <v>61</v>
      </c>
      <c r="L63" s="41"/>
      <c r="M63" s="78"/>
      <c r="N63" s="78" t="n">
        <v>1011</v>
      </c>
      <c r="O63" s="79" t="n">
        <f aca="false">IF(AND(L63="",M63=""),N63,"")</f>
        <v>1011</v>
      </c>
      <c r="P63" s="1" t="n">
        <f aca="false">VLOOKUP("CTR"&amp;N63,Cumul_par_Code_tarifaire!B$3:K$1003,2,0)</f>
        <v>0</v>
      </c>
      <c r="Q63" s="1" t="n">
        <f aca="false">IF(L63&lt;&gt;"",L$20,IF(M63&lt;&gt;"",M$20,VLOOKUP("CTR"&amp;N63,Cumul_par_Code_tarifaire!B$3:K$1003,9,0)))</f>
        <v>1011</v>
      </c>
      <c r="R63" s="1" t="n">
        <f aca="false">IF(OR(L63&lt;&gt;"",M63&lt;&gt;""),R$21,VLOOKUP("CTR"&amp;N63,Cumul_par_Code_tarifaire!B$3:K$1003,10,0))</f>
        <v>2.85</v>
      </c>
      <c r="V63" s="0"/>
    </row>
    <row r="64" customFormat="false" ht="12.8" hidden="false" customHeight="false" outlineLevel="0" collapsed="false">
      <c r="A64" s="73" t="s">
        <v>117</v>
      </c>
      <c r="B64" s="74" t="s">
        <v>118</v>
      </c>
      <c r="C64" s="75"/>
      <c r="D64" s="39" t="str">
        <f aca="false">IF(L64=L$22,L$21,IF(M64=M$22,M$21,K64))</f>
        <v>G5</v>
      </c>
      <c r="E64" s="82" t="n">
        <f aca="false">Q64</f>
        <v>1011</v>
      </c>
      <c r="F64" s="20"/>
      <c r="G64" s="77" t="n">
        <f aca="false">R64</f>
        <v>2.85</v>
      </c>
      <c r="H64" s="77" t="n">
        <f aca="false">G64*C64</f>
        <v>0</v>
      </c>
      <c r="I64" s="1" t="s">
        <v>101</v>
      </c>
      <c r="K64" s="78" t="s">
        <v>61</v>
      </c>
      <c r="L64" s="41"/>
      <c r="M64" s="78"/>
      <c r="N64" s="78" t="n">
        <v>1011</v>
      </c>
      <c r="O64" s="79" t="n">
        <f aca="false">IF(AND(L64="",M64=""),N64,"")</f>
        <v>1011</v>
      </c>
      <c r="P64" s="1" t="n">
        <f aca="false">VLOOKUP("CTR"&amp;N64,Cumul_par_Code_tarifaire!B$3:K$1003,2,0)</f>
        <v>0</v>
      </c>
      <c r="Q64" s="1" t="n">
        <f aca="false">IF(L64&lt;&gt;"",L$20,IF(M64&lt;&gt;"",M$20,VLOOKUP("CTR"&amp;N64,Cumul_par_Code_tarifaire!B$3:K$1003,9,0)))</f>
        <v>1011</v>
      </c>
      <c r="R64" s="1" t="n">
        <f aca="false">IF(OR(L64&lt;&gt;"",M64&lt;&gt;""),R$21,VLOOKUP("CTR"&amp;N64,Cumul_par_Code_tarifaire!B$3:K$1003,10,0))</f>
        <v>2.85</v>
      </c>
      <c r="V64" s="0"/>
    </row>
    <row r="65" customFormat="false" ht="12.8" hidden="false" customHeight="false" outlineLevel="0" collapsed="false">
      <c r="A65" s="73" t="s">
        <v>119</v>
      </c>
      <c r="B65" s="74" t="s">
        <v>120</v>
      </c>
      <c r="C65" s="29"/>
      <c r="D65" s="39" t="str">
        <f aca="false">IF(L65=L$22,L$21,IF(M65=M$22,M$21,K65))</f>
        <v>G5</v>
      </c>
      <c r="E65" s="82" t="n">
        <f aca="false">Q65</f>
        <v>1011</v>
      </c>
      <c r="F65" s="20"/>
      <c r="G65" s="77" t="n">
        <f aca="false">R65</f>
        <v>2.85</v>
      </c>
      <c r="H65" s="77" t="n">
        <f aca="false">G65*C65</f>
        <v>0</v>
      </c>
      <c r="I65" s="1" t="s">
        <v>101</v>
      </c>
      <c r="K65" s="78" t="s">
        <v>61</v>
      </c>
      <c r="L65" s="41"/>
      <c r="M65" s="78"/>
      <c r="N65" s="78" t="n">
        <v>1011</v>
      </c>
      <c r="O65" s="79" t="n">
        <f aca="false">IF(AND(L65="",M65=""),N65,"")</f>
        <v>1011</v>
      </c>
      <c r="P65" s="1" t="n">
        <f aca="false">VLOOKUP("CTR"&amp;N65,Cumul_par_Code_tarifaire!B$3:K$1003,2,0)</f>
        <v>0</v>
      </c>
      <c r="Q65" s="1" t="n">
        <f aca="false">IF(L65&lt;&gt;"",L$20,IF(M65&lt;&gt;"",M$20,VLOOKUP("CTR"&amp;N65,Cumul_par_Code_tarifaire!B$3:K$1003,9,0)))</f>
        <v>1011</v>
      </c>
      <c r="R65" s="1" t="n">
        <f aca="false">IF(OR(L65&lt;&gt;"",M65&lt;&gt;""),R$21,VLOOKUP("CTR"&amp;N65,Cumul_par_Code_tarifaire!B$3:K$1003,10,0))</f>
        <v>2.85</v>
      </c>
      <c r="V65" s="0"/>
    </row>
    <row r="66" customFormat="false" ht="12.8" hidden="false" customHeight="false" outlineLevel="0" collapsed="false">
      <c r="A66" s="73" t="s">
        <v>121</v>
      </c>
      <c r="B66" s="74" t="s">
        <v>122</v>
      </c>
      <c r="C66" s="75"/>
      <c r="D66" s="39" t="str">
        <f aca="false">IF(L66=L$22,L$21,IF(M66=M$22,M$21,K66))</f>
        <v>G5</v>
      </c>
      <c r="E66" s="82" t="n">
        <f aca="false">Q66</f>
        <v>1011</v>
      </c>
      <c r="F66" s="20"/>
      <c r="G66" s="77" t="n">
        <f aca="false">R66</f>
        <v>2.85</v>
      </c>
      <c r="H66" s="77" t="n">
        <f aca="false">G66*C66</f>
        <v>0</v>
      </c>
      <c r="I66" s="1" t="s">
        <v>101</v>
      </c>
      <c r="K66" s="78" t="s">
        <v>61</v>
      </c>
      <c r="L66" s="41"/>
      <c r="M66" s="78"/>
      <c r="N66" s="78" t="n">
        <v>1011</v>
      </c>
      <c r="O66" s="79" t="n">
        <f aca="false">IF(AND(L66="",M66=""),N66,"")</f>
        <v>1011</v>
      </c>
      <c r="P66" s="1" t="n">
        <f aca="false">VLOOKUP("CTR"&amp;N66,Cumul_par_Code_tarifaire!B$3:K$1003,2,0)</f>
        <v>0</v>
      </c>
      <c r="Q66" s="1" t="n">
        <f aca="false">IF(L66&lt;&gt;"",L$20,IF(M66&lt;&gt;"",M$20,VLOOKUP("CTR"&amp;N66,Cumul_par_Code_tarifaire!B$3:K$1003,9,0)))</f>
        <v>1011</v>
      </c>
      <c r="R66" s="1" t="n">
        <f aca="false">IF(OR(L66&lt;&gt;"",M66&lt;&gt;""),R$21,VLOOKUP("CTR"&amp;N66,Cumul_par_Code_tarifaire!B$3:K$1003,10,0))</f>
        <v>2.85</v>
      </c>
      <c r="V66" s="0"/>
    </row>
    <row r="67" customFormat="false" ht="12.8" hidden="false" customHeight="false" outlineLevel="0" collapsed="false">
      <c r="A67" s="73" t="s">
        <v>121</v>
      </c>
      <c r="B67" s="74" t="s">
        <v>59</v>
      </c>
      <c r="C67" s="75"/>
      <c r="D67" s="39" t="str">
        <f aca="false">IF(L67=L$22,L$21,IF(M67=M$22,M$21,K67))</f>
        <v>G5</v>
      </c>
      <c r="E67" s="82" t="n">
        <f aca="false">Q67</f>
        <v>1011</v>
      </c>
      <c r="F67" s="20"/>
      <c r="G67" s="77" t="n">
        <f aca="false">R67</f>
        <v>2.85</v>
      </c>
      <c r="H67" s="77" t="n">
        <f aca="false">G67*C67</f>
        <v>0</v>
      </c>
      <c r="I67" s="1" t="s">
        <v>101</v>
      </c>
      <c r="K67" s="78" t="s">
        <v>61</v>
      </c>
      <c r="L67" s="41"/>
      <c r="M67" s="78"/>
      <c r="N67" s="78" t="n">
        <v>1011</v>
      </c>
      <c r="O67" s="79" t="n">
        <f aca="false">IF(AND(L67="",M67=""),N67,"")</f>
        <v>1011</v>
      </c>
      <c r="P67" s="1" t="n">
        <f aca="false">VLOOKUP("CTR"&amp;N67,Cumul_par_Code_tarifaire!B$3:K$1003,2,0)</f>
        <v>0</v>
      </c>
      <c r="Q67" s="1" t="n">
        <f aca="false">IF(L67&lt;&gt;"",L$20,IF(M67&lt;&gt;"",M$20,VLOOKUP("CTR"&amp;N67,Cumul_par_Code_tarifaire!B$3:K$1003,9,0)))</f>
        <v>1011</v>
      </c>
      <c r="R67" s="1" t="n">
        <f aca="false">IF(OR(L67&lt;&gt;"",M67&lt;&gt;""),R$21,VLOOKUP("CTR"&amp;N67,Cumul_par_Code_tarifaire!B$3:K$1003,10,0))</f>
        <v>2.85</v>
      </c>
      <c r="V67" s="0"/>
    </row>
    <row r="68" customFormat="false" ht="12.8" hidden="false" customHeight="false" outlineLevel="0" collapsed="false">
      <c r="A68" s="73" t="s">
        <v>123</v>
      </c>
      <c r="B68" s="74" t="s">
        <v>59</v>
      </c>
      <c r="C68" s="75"/>
      <c r="D68" s="39" t="str">
        <f aca="false">IF(L68=L$22,L$21,IF(M68=M$22,M$21,K68))</f>
        <v>G5</v>
      </c>
      <c r="E68" s="82" t="n">
        <f aca="false">Q68</f>
        <v>1011</v>
      </c>
      <c r="F68" s="20"/>
      <c r="G68" s="77" t="n">
        <f aca="false">R68</f>
        <v>2.85</v>
      </c>
      <c r="H68" s="77" t="n">
        <f aca="false">G68*C68</f>
        <v>0</v>
      </c>
      <c r="I68" s="1" t="s">
        <v>101</v>
      </c>
      <c r="K68" s="78" t="s">
        <v>61</v>
      </c>
      <c r="L68" s="41"/>
      <c r="M68" s="78"/>
      <c r="N68" s="78" t="n">
        <v>1011</v>
      </c>
      <c r="O68" s="79" t="n">
        <f aca="false">IF(AND(L68="",M68=""),N68,"")</f>
        <v>1011</v>
      </c>
      <c r="P68" s="1" t="n">
        <f aca="false">VLOOKUP("CTR"&amp;N68,Cumul_par_Code_tarifaire!B$3:K$1003,2,0)</f>
        <v>0</v>
      </c>
      <c r="Q68" s="1" t="n">
        <f aca="false">IF(L68&lt;&gt;"",L$20,IF(M68&lt;&gt;"",M$20,VLOOKUP("CTR"&amp;N68,Cumul_par_Code_tarifaire!B$3:K$1003,9,0)))</f>
        <v>1011</v>
      </c>
      <c r="R68" s="1" t="n">
        <f aca="false">IF(OR(L68&lt;&gt;"",M68&lt;&gt;""),R$21,VLOOKUP("CTR"&amp;N68,Cumul_par_Code_tarifaire!B$3:K$1003,10,0))</f>
        <v>2.85</v>
      </c>
      <c r="V68" s="0"/>
    </row>
    <row r="69" customFormat="false" ht="12.8" hidden="false" customHeight="false" outlineLevel="0" collapsed="false">
      <c r="A69" s="73" t="s">
        <v>124</v>
      </c>
      <c r="B69" s="74" t="s">
        <v>59</v>
      </c>
      <c r="C69" s="75"/>
      <c r="D69" s="39" t="str">
        <f aca="false">IF(L69=L$22,L$21,IF(M69=M$22,M$21,K69))</f>
        <v>G5</v>
      </c>
      <c r="E69" s="82" t="n">
        <f aca="false">Q69</f>
        <v>1011</v>
      </c>
      <c r="F69" s="20"/>
      <c r="G69" s="77" t="n">
        <f aca="false">R69</f>
        <v>2.85</v>
      </c>
      <c r="H69" s="77" t="n">
        <f aca="false">G69*C69</f>
        <v>0</v>
      </c>
      <c r="I69" s="1" t="s">
        <v>101</v>
      </c>
      <c r="K69" s="78" t="s">
        <v>61</v>
      </c>
      <c r="L69" s="41"/>
      <c r="M69" s="78"/>
      <c r="N69" s="78" t="n">
        <v>1011</v>
      </c>
      <c r="O69" s="79" t="n">
        <f aca="false">IF(AND(L69="",M69=""),N69,"")</f>
        <v>1011</v>
      </c>
      <c r="P69" s="1" t="n">
        <f aca="false">VLOOKUP("CTR"&amp;N69,Cumul_par_Code_tarifaire!B$3:K$1003,2,0)</f>
        <v>0</v>
      </c>
      <c r="Q69" s="1" t="n">
        <f aca="false">IF(L69&lt;&gt;"",L$20,IF(M69&lt;&gt;"",M$20,VLOOKUP("CTR"&amp;N69,Cumul_par_Code_tarifaire!B$3:K$1003,9,0)))</f>
        <v>1011</v>
      </c>
      <c r="R69" s="1" t="n">
        <f aca="false">IF(OR(L69&lt;&gt;"",M69&lt;&gt;""),R$21,VLOOKUP("CTR"&amp;N69,Cumul_par_Code_tarifaire!B$3:K$1003,10,0))</f>
        <v>2.85</v>
      </c>
      <c r="V69" s="0"/>
    </row>
    <row r="70" customFormat="false" ht="12.8" hidden="false" customHeight="false" outlineLevel="0" collapsed="false">
      <c r="A70" s="73" t="s">
        <v>125</v>
      </c>
      <c r="B70" s="74" t="s">
        <v>126</v>
      </c>
      <c r="C70" s="75"/>
      <c r="D70" s="39" t="str">
        <f aca="false">IF(L70=L$22,L$21,IF(M70=M$22,M$21,K70))</f>
        <v>G5</v>
      </c>
      <c r="E70" s="82" t="n">
        <f aca="false">Q70</f>
        <v>1011</v>
      </c>
      <c r="F70" s="22"/>
      <c r="G70" s="77" t="n">
        <f aca="false">R70</f>
        <v>2.85</v>
      </c>
      <c r="H70" s="77" t="n">
        <f aca="false">G70*C70</f>
        <v>0</v>
      </c>
      <c r="I70" s="1" t="s">
        <v>101</v>
      </c>
      <c r="K70" s="78" t="s">
        <v>61</v>
      </c>
      <c r="L70" s="41"/>
      <c r="M70" s="78"/>
      <c r="N70" s="78" t="n">
        <v>1011</v>
      </c>
      <c r="O70" s="79" t="n">
        <f aca="false">IF(AND(L70="",M70=""),N70,"")</f>
        <v>1011</v>
      </c>
      <c r="P70" s="1" t="n">
        <f aca="false">VLOOKUP("CTR"&amp;N70,Cumul_par_Code_tarifaire!B$3:K$1003,2,0)</f>
        <v>0</v>
      </c>
      <c r="Q70" s="1" t="n">
        <f aca="false">IF(L70&lt;&gt;"",L$20,IF(M70&lt;&gt;"",M$20,VLOOKUP("CTR"&amp;N70,Cumul_par_Code_tarifaire!B$3:K$1003,9,0)))</f>
        <v>1011</v>
      </c>
      <c r="R70" s="1" t="n">
        <f aca="false">IF(OR(L70&lt;&gt;"",M70&lt;&gt;""),R$21,VLOOKUP("CTR"&amp;N70,Cumul_par_Code_tarifaire!B$3:K$1003,10,0))</f>
        <v>2.85</v>
      </c>
      <c r="V70" s="0"/>
    </row>
    <row r="71" customFormat="false" ht="12.8" hidden="false" customHeight="false" outlineLevel="0" collapsed="false">
      <c r="A71" s="73" t="s">
        <v>127</v>
      </c>
      <c r="B71" s="74" t="s">
        <v>128</v>
      </c>
      <c r="C71" s="75"/>
      <c r="D71" s="39" t="str">
        <f aca="false">IF(L71=L$22,L$21,IF(M71=M$22,M$21,K71))</f>
        <v>G5</v>
      </c>
      <c r="E71" s="82" t="n">
        <f aca="false">Q71</f>
        <v>1011</v>
      </c>
      <c r="F71" s="20"/>
      <c r="G71" s="77" t="n">
        <f aca="false">R71</f>
        <v>2.85</v>
      </c>
      <c r="H71" s="77" t="n">
        <f aca="false">G71*C71</f>
        <v>0</v>
      </c>
      <c r="I71" s="1" t="s">
        <v>101</v>
      </c>
      <c r="K71" s="78" t="s">
        <v>61</v>
      </c>
      <c r="L71" s="41"/>
      <c r="M71" s="78"/>
      <c r="N71" s="78" t="n">
        <v>1011</v>
      </c>
      <c r="O71" s="79" t="n">
        <f aca="false">IF(AND(L71="",M71=""),N71,"")</f>
        <v>1011</v>
      </c>
      <c r="P71" s="1" t="n">
        <f aca="false">VLOOKUP("CTR"&amp;N71,Cumul_par_Code_tarifaire!B$3:K$1003,2,0)</f>
        <v>0</v>
      </c>
      <c r="Q71" s="1" t="n">
        <f aca="false">IF(L71&lt;&gt;"",L$20,IF(M71&lt;&gt;"",M$20,VLOOKUP("CTR"&amp;N71,Cumul_par_Code_tarifaire!B$3:K$1003,9,0)))</f>
        <v>1011</v>
      </c>
      <c r="R71" s="1" t="n">
        <f aca="false">IF(OR(L71&lt;&gt;"",M71&lt;&gt;""),R$21,VLOOKUP("CTR"&amp;N71,Cumul_par_Code_tarifaire!B$3:K$1003,10,0))</f>
        <v>2.85</v>
      </c>
      <c r="V71" s="0"/>
    </row>
    <row r="72" customFormat="false" ht="12.8" hidden="false" customHeight="false" outlineLevel="0" collapsed="false">
      <c r="A72" s="73" t="s">
        <v>129</v>
      </c>
      <c r="B72" s="74" t="s">
        <v>77</v>
      </c>
      <c r="C72" s="75"/>
      <c r="D72" s="39" t="str">
        <f aca="false">IF(L72=L$22,L$21,IF(M72=M$22,M$21,K72))</f>
        <v>G5</v>
      </c>
      <c r="E72" s="82" t="n">
        <f aca="false">Q72</f>
        <v>1011</v>
      </c>
      <c r="F72" s="22"/>
      <c r="G72" s="77" t="n">
        <f aca="false">R72</f>
        <v>2.85</v>
      </c>
      <c r="H72" s="77" t="n">
        <f aca="false">G72*C72</f>
        <v>0</v>
      </c>
      <c r="I72" s="1" t="s">
        <v>101</v>
      </c>
      <c r="K72" s="78" t="s">
        <v>61</v>
      </c>
      <c r="L72" s="41"/>
      <c r="M72" s="78"/>
      <c r="N72" s="78" t="n">
        <v>1011</v>
      </c>
      <c r="O72" s="79" t="n">
        <f aca="false">IF(AND(L72="",M72=""),N72,"")</f>
        <v>1011</v>
      </c>
      <c r="P72" s="1" t="n">
        <f aca="false">VLOOKUP("CTR"&amp;N72,Cumul_par_Code_tarifaire!B$3:K$1003,2,0)</f>
        <v>0</v>
      </c>
      <c r="Q72" s="1" t="n">
        <f aca="false">IF(L72&lt;&gt;"",L$20,IF(M72&lt;&gt;"",M$20,VLOOKUP("CTR"&amp;N72,Cumul_par_Code_tarifaire!B$3:K$1003,9,0)))</f>
        <v>1011</v>
      </c>
      <c r="R72" s="1" t="n">
        <f aca="false">IF(OR(L72&lt;&gt;"",M72&lt;&gt;""),R$21,VLOOKUP("CTR"&amp;N72,Cumul_par_Code_tarifaire!B$3:K$1003,10,0))</f>
        <v>2.85</v>
      </c>
      <c r="V72" s="0"/>
    </row>
    <row r="73" customFormat="false" ht="12.8" hidden="false" customHeight="false" outlineLevel="0" collapsed="false">
      <c r="A73" s="73" t="s">
        <v>130</v>
      </c>
      <c r="B73" s="74" t="s">
        <v>131</v>
      </c>
      <c r="C73" s="75"/>
      <c r="D73" s="39" t="str">
        <f aca="false">IF(L73=L$22,L$21,IF(M73=M$22,M$21,K73))</f>
        <v>G5</v>
      </c>
      <c r="E73" s="82" t="n">
        <f aca="false">Q73</f>
        <v>1011</v>
      </c>
      <c r="F73" s="22"/>
      <c r="G73" s="77" t="n">
        <f aca="false">R73</f>
        <v>2.85</v>
      </c>
      <c r="H73" s="77" t="n">
        <f aca="false">G73*C73</f>
        <v>0</v>
      </c>
      <c r="I73" s="1" t="s">
        <v>101</v>
      </c>
      <c r="K73" s="78" t="s">
        <v>61</v>
      </c>
      <c r="L73" s="41"/>
      <c r="M73" s="78"/>
      <c r="N73" s="78" t="n">
        <v>1011</v>
      </c>
      <c r="O73" s="79" t="n">
        <f aca="false">IF(AND(L73="",M73=""),N73,"")</f>
        <v>1011</v>
      </c>
      <c r="P73" s="1" t="n">
        <f aca="false">VLOOKUP("CTR"&amp;N73,Cumul_par_Code_tarifaire!B$3:K$1003,2,0)</f>
        <v>0</v>
      </c>
      <c r="Q73" s="1" t="n">
        <f aca="false">IF(L73&lt;&gt;"",L$20,IF(M73&lt;&gt;"",M$20,VLOOKUP("CTR"&amp;N73,Cumul_par_Code_tarifaire!B$3:K$1003,9,0)))</f>
        <v>1011</v>
      </c>
      <c r="R73" s="1" t="n">
        <f aca="false">IF(OR(L73&lt;&gt;"",M73&lt;&gt;""),R$21,VLOOKUP("CTR"&amp;N73,Cumul_par_Code_tarifaire!B$3:K$1003,10,0))</f>
        <v>2.85</v>
      </c>
      <c r="V73" s="0"/>
    </row>
    <row r="74" customFormat="false" ht="12.8" hidden="false" customHeight="false" outlineLevel="0" collapsed="false">
      <c r="A74" s="73" t="s">
        <v>132</v>
      </c>
      <c r="B74" s="74" t="s">
        <v>133</v>
      </c>
      <c r="C74" s="75"/>
      <c r="D74" s="39" t="str">
        <f aca="false">IF(L74=L$22,L$21,IF(M74=M$22,M$21,K74))</f>
        <v>G5</v>
      </c>
      <c r="E74" s="82" t="n">
        <f aca="false">Q74</f>
        <v>1011</v>
      </c>
      <c r="F74" s="22"/>
      <c r="G74" s="77" t="n">
        <f aca="false">R74</f>
        <v>2.85</v>
      </c>
      <c r="H74" s="77" t="n">
        <f aca="false">G74*C74</f>
        <v>0</v>
      </c>
      <c r="I74" s="1" t="s">
        <v>101</v>
      </c>
      <c r="K74" s="78" t="s">
        <v>61</v>
      </c>
      <c r="L74" s="41"/>
      <c r="M74" s="78"/>
      <c r="N74" s="78" t="n">
        <v>1011</v>
      </c>
      <c r="O74" s="79" t="n">
        <f aca="false">IF(AND(L74="",M74=""),N74,"")</f>
        <v>1011</v>
      </c>
      <c r="P74" s="1" t="n">
        <f aca="false">VLOOKUP("CTR"&amp;N74,Cumul_par_Code_tarifaire!B$3:K$1003,2,0)</f>
        <v>0</v>
      </c>
      <c r="Q74" s="1" t="n">
        <f aca="false">IF(L74&lt;&gt;"",L$20,IF(M74&lt;&gt;"",M$20,VLOOKUP("CTR"&amp;N74,Cumul_par_Code_tarifaire!B$3:K$1003,9,0)))</f>
        <v>1011</v>
      </c>
      <c r="R74" s="1" t="n">
        <f aca="false">IF(OR(L74&lt;&gt;"",M74&lt;&gt;""),R$21,VLOOKUP("CTR"&amp;N74,Cumul_par_Code_tarifaire!B$3:K$1003,10,0))</f>
        <v>2.85</v>
      </c>
      <c r="V74" s="0"/>
    </row>
    <row r="75" customFormat="false" ht="12.8" hidden="false" customHeight="false" outlineLevel="0" collapsed="false">
      <c r="A75" s="73" t="s">
        <v>134</v>
      </c>
      <c r="B75" s="74" t="s">
        <v>135</v>
      </c>
      <c r="C75" s="75"/>
      <c r="D75" s="39" t="str">
        <f aca="false">IF(L75=L$22,L$21,IF(M75=M$22,M$21,K75))</f>
        <v>G5</v>
      </c>
      <c r="E75" s="82" t="n">
        <f aca="false">Q75</f>
        <v>1011</v>
      </c>
      <c r="F75" s="20"/>
      <c r="G75" s="77" t="n">
        <f aca="false">R75</f>
        <v>2.85</v>
      </c>
      <c r="H75" s="77" t="n">
        <f aca="false">G75*C75</f>
        <v>0</v>
      </c>
      <c r="I75" s="1" t="s">
        <v>101</v>
      </c>
      <c r="K75" s="78" t="s">
        <v>61</v>
      </c>
      <c r="L75" s="41"/>
      <c r="M75" s="78"/>
      <c r="N75" s="78" t="n">
        <v>1011</v>
      </c>
      <c r="O75" s="79" t="n">
        <f aca="false">IF(AND(L75="",M75=""),N75,"")</f>
        <v>1011</v>
      </c>
      <c r="P75" s="1" t="n">
        <f aca="false">VLOOKUP("CTR"&amp;N75,Cumul_par_Code_tarifaire!B$3:K$1003,2,0)</f>
        <v>0</v>
      </c>
      <c r="Q75" s="1" t="n">
        <f aca="false">IF(L75&lt;&gt;"",L$20,IF(M75&lt;&gt;"",M$20,VLOOKUP("CTR"&amp;N75,Cumul_par_Code_tarifaire!B$3:K$1003,9,0)))</f>
        <v>1011</v>
      </c>
      <c r="R75" s="1" t="n">
        <f aca="false">IF(OR(L75&lt;&gt;"",M75&lt;&gt;""),R$21,VLOOKUP("CTR"&amp;N75,Cumul_par_Code_tarifaire!B$3:K$1003,10,0))</f>
        <v>2.85</v>
      </c>
      <c r="V75" s="0"/>
    </row>
    <row r="76" customFormat="false" ht="12.8" hidden="false" customHeight="false" outlineLevel="0" collapsed="false">
      <c r="A76" s="73" t="s">
        <v>136</v>
      </c>
      <c r="B76" s="74" t="s">
        <v>137</v>
      </c>
      <c r="C76" s="75"/>
      <c r="D76" s="39" t="str">
        <f aca="false">IF(L76=L$22,L$21,IF(M76=M$22,M$21,K76))</f>
        <v>G5</v>
      </c>
      <c r="E76" s="82" t="n">
        <f aca="false">Q76</f>
        <v>1011</v>
      </c>
      <c r="F76" s="20"/>
      <c r="G76" s="77" t="n">
        <f aca="false">R76</f>
        <v>2.85</v>
      </c>
      <c r="H76" s="77" t="n">
        <f aca="false">G76*C76</f>
        <v>0</v>
      </c>
      <c r="I76" s="1" t="s">
        <v>101</v>
      </c>
      <c r="K76" s="78" t="s">
        <v>61</v>
      </c>
      <c r="L76" s="41"/>
      <c r="M76" s="78"/>
      <c r="N76" s="78" t="n">
        <v>1011</v>
      </c>
      <c r="O76" s="79" t="n">
        <f aca="false">IF(AND(L76="",M76=""),N76,"")</f>
        <v>1011</v>
      </c>
      <c r="P76" s="1" t="n">
        <f aca="false">VLOOKUP("CTR"&amp;N76,Cumul_par_Code_tarifaire!B$3:K$1003,2,0)</f>
        <v>0</v>
      </c>
      <c r="Q76" s="1" t="n">
        <f aca="false">IF(L76&lt;&gt;"",L$20,IF(M76&lt;&gt;"",M$20,VLOOKUP("CTR"&amp;N76,Cumul_par_Code_tarifaire!B$3:K$1003,9,0)))</f>
        <v>1011</v>
      </c>
      <c r="R76" s="1" t="n">
        <f aca="false">IF(OR(L76&lt;&gt;"",M76&lt;&gt;""),R$21,VLOOKUP("CTR"&amp;N76,Cumul_par_Code_tarifaire!B$3:K$1003,10,0))</f>
        <v>2.85</v>
      </c>
      <c r="V76" s="0"/>
    </row>
    <row r="77" customFormat="false" ht="12.8" hidden="false" customHeight="false" outlineLevel="0" collapsed="false">
      <c r="A77" s="73" t="s">
        <v>138</v>
      </c>
      <c r="B77" s="74" t="s">
        <v>139</v>
      </c>
      <c r="C77" s="75"/>
      <c r="D77" s="39" t="str">
        <f aca="false">IF(L77=L$22,L$21,IF(M77=M$22,M$21,K77))</f>
        <v>G5</v>
      </c>
      <c r="E77" s="82" t="n">
        <f aca="false">Q77</f>
        <v>1011</v>
      </c>
      <c r="F77" s="20"/>
      <c r="G77" s="77" t="n">
        <f aca="false">R77</f>
        <v>2.85</v>
      </c>
      <c r="H77" s="77" t="n">
        <f aca="false">G77*C77</f>
        <v>0</v>
      </c>
      <c r="I77" s="1" t="s">
        <v>101</v>
      </c>
      <c r="K77" s="78" t="s">
        <v>61</v>
      </c>
      <c r="L77" s="41"/>
      <c r="M77" s="78"/>
      <c r="N77" s="78" t="n">
        <v>1011</v>
      </c>
      <c r="O77" s="79" t="n">
        <f aca="false">IF(AND(L77="",M77=""),N77,"")</f>
        <v>1011</v>
      </c>
      <c r="P77" s="1" t="n">
        <f aca="false">VLOOKUP("CTR"&amp;N77,Cumul_par_Code_tarifaire!B$3:K$1003,2,0)</f>
        <v>0</v>
      </c>
      <c r="Q77" s="1" t="n">
        <f aca="false">IF(L77&lt;&gt;"",L$20,IF(M77&lt;&gt;"",M$20,VLOOKUP("CTR"&amp;N77,Cumul_par_Code_tarifaire!B$3:K$1003,9,0)))</f>
        <v>1011</v>
      </c>
      <c r="R77" s="1" t="n">
        <f aca="false">IF(OR(L77&lt;&gt;"",M77&lt;&gt;""),R$21,VLOOKUP("CTR"&amp;N77,Cumul_par_Code_tarifaire!B$3:K$1003,10,0))</f>
        <v>2.85</v>
      </c>
    </row>
    <row r="78" customFormat="false" ht="12.8" hidden="false" customHeight="false" outlineLevel="0" collapsed="false">
      <c r="A78" s="73" t="s">
        <v>140</v>
      </c>
      <c r="B78" s="74" t="s">
        <v>120</v>
      </c>
      <c r="C78" s="75"/>
      <c r="D78" s="39" t="str">
        <f aca="false">IF(L78=L$22,L$21,IF(M78=M$22,M$21,K78))</f>
        <v>G5</v>
      </c>
      <c r="E78" s="82" t="n">
        <f aca="false">Q78</f>
        <v>1011</v>
      </c>
      <c r="F78" s="20"/>
      <c r="G78" s="77" t="n">
        <f aca="false">R78</f>
        <v>2.85</v>
      </c>
      <c r="H78" s="77" t="n">
        <f aca="false">G78*C78</f>
        <v>0</v>
      </c>
      <c r="I78" s="1" t="s">
        <v>101</v>
      </c>
      <c r="K78" s="78" t="s">
        <v>61</v>
      </c>
      <c r="L78" s="41"/>
      <c r="M78" s="78"/>
      <c r="N78" s="78" t="n">
        <v>1011</v>
      </c>
      <c r="O78" s="79" t="n">
        <f aca="false">IF(AND(L78="",M78=""),N78,"")</f>
        <v>1011</v>
      </c>
      <c r="P78" s="1" t="n">
        <f aca="false">VLOOKUP("CTR"&amp;N78,Cumul_par_Code_tarifaire!B$3:K$1003,2,0)</f>
        <v>0</v>
      </c>
      <c r="Q78" s="1" t="n">
        <f aca="false">IF(L78&lt;&gt;"",L$20,IF(M78&lt;&gt;"",M$20,VLOOKUP("CTR"&amp;N78,Cumul_par_Code_tarifaire!B$3:K$1003,9,0)))</f>
        <v>1011</v>
      </c>
      <c r="R78" s="1" t="n">
        <f aca="false">IF(OR(L78&lt;&gt;"",M78&lt;&gt;""),R$21,VLOOKUP("CTR"&amp;N78,Cumul_par_Code_tarifaire!B$3:K$1003,10,0))</f>
        <v>2.85</v>
      </c>
    </row>
    <row r="79" customFormat="false" ht="12.8" hidden="false" customHeight="false" outlineLevel="0" collapsed="false">
      <c r="A79" s="73" t="s">
        <v>92</v>
      </c>
      <c r="B79" s="74" t="s">
        <v>133</v>
      </c>
      <c r="C79" s="75"/>
      <c r="D79" s="39" t="str">
        <f aca="false">IF(L79=L$22,L$21,IF(M79=M$22,M$21,K79))</f>
        <v>G5</v>
      </c>
      <c r="E79" s="82" t="n">
        <f aca="false">Q79</f>
        <v>1011</v>
      </c>
      <c r="F79" s="20"/>
      <c r="G79" s="77" t="n">
        <f aca="false">R79</f>
        <v>2.85</v>
      </c>
      <c r="H79" s="77" t="n">
        <f aca="false">G79*C79</f>
        <v>0</v>
      </c>
      <c r="I79" s="1" t="s">
        <v>101</v>
      </c>
      <c r="K79" s="78" t="s">
        <v>61</v>
      </c>
      <c r="L79" s="41"/>
      <c r="M79" s="78"/>
      <c r="N79" s="78" t="n">
        <v>1011</v>
      </c>
      <c r="O79" s="79" t="n">
        <f aca="false">IF(AND(L79="",M79=""),N79,"")</f>
        <v>1011</v>
      </c>
      <c r="P79" s="1" t="n">
        <f aca="false">VLOOKUP("CTR"&amp;N79,Cumul_par_Code_tarifaire!B$3:K$1003,2,0)</f>
        <v>0</v>
      </c>
      <c r="Q79" s="1" t="n">
        <f aca="false">IF(L79&lt;&gt;"",L$20,IF(M79&lt;&gt;"",M$20,VLOOKUP("CTR"&amp;N79,Cumul_par_Code_tarifaire!B$3:K$1003,9,0)))</f>
        <v>1011</v>
      </c>
      <c r="R79" s="1" t="n">
        <f aca="false">IF(OR(L79&lt;&gt;"",M79&lt;&gt;""),R$21,VLOOKUP("CTR"&amp;N79,Cumul_par_Code_tarifaire!B$3:K$1003,10,0))</f>
        <v>2.85</v>
      </c>
    </row>
    <row r="80" customFormat="false" ht="12.8" hidden="false" customHeight="false" outlineLevel="0" collapsed="false">
      <c r="A80" s="73" t="s">
        <v>97</v>
      </c>
      <c r="B80" s="74" t="s">
        <v>59</v>
      </c>
      <c r="C80" s="75"/>
      <c r="D80" s="39" t="str">
        <f aca="false">IF(L80=L$22,L$21,IF(M80=M$22,M$21,K80))</f>
        <v>G5</v>
      </c>
      <c r="E80" s="82" t="n">
        <f aca="false">Q80</f>
        <v>1011</v>
      </c>
      <c r="F80" s="20"/>
      <c r="G80" s="77" t="n">
        <f aca="false">R80</f>
        <v>2.85</v>
      </c>
      <c r="H80" s="77" t="n">
        <f aca="false">G80*C80</f>
        <v>0</v>
      </c>
      <c r="I80" s="1" t="s">
        <v>101</v>
      </c>
      <c r="K80" s="78" t="s">
        <v>61</v>
      </c>
      <c r="L80" s="41"/>
      <c r="M80" s="78"/>
      <c r="N80" s="78" t="n">
        <v>1011</v>
      </c>
      <c r="O80" s="79" t="n">
        <f aca="false">IF(AND(L80="",M80=""),N80,"")</f>
        <v>1011</v>
      </c>
      <c r="P80" s="1" t="n">
        <f aca="false">VLOOKUP("CTR"&amp;N80,Cumul_par_Code_tarifaire!B$3:K$1003,2,0)</f>
        <v>0</v>
      </c>
      <c r="Q80" s="1" t="n">
        <f aca="false">IF(L80&lt;&gt;"",L$20,IF(M80&lt;&gt;"",M$20,VLOOKUP("CTR"&amp;N80,Cumul_par_Code_tarifaire!B$3:K$1003,9,0)))</f>
        <v>1011</v>
      </c>
      <c r="R80" s="1" t="n">
        <f aca="false">IF(OR(L80&lt;&gt;"",M80&lt;&gt;""),R$21,VLOOKUP("CTR"&amp;N80,Cumul_par_Code_tarifaire!B$3:K$1003,10,0))</f>
        <v>2.85</v>
      </c>
    </row>
    <row r="81" customFormat="false" ht="12.8" hidden="false" customHeight="false" outlineLevel="0" collapsed="false">
      <c r="A81" s="73" t="s">
        <v>141</v>
      </c>
      <c r="B81" s="74" t="s">
        <v>116</v>
      </c>
      <c r="C81" s="75"/>
      <c r="D81" s="39" t="str">
        <f aca="false">IF(L81=L$22,L$21,IF(M81=M$22,M$21,K81))</f>
        <v>G5</v>
      </c>
      <c r="E81" s="82" t="n">
        <f aca="false">Q81</f>
        <v>1011</v>
      </c>
      <c r="F81" s="20"/>
      <c r="G81" s="77" t="n">
        <f aca="false">R81</f>
        <v>2.85</v>
      </c>
      <c r="H81" s="77" t="n">
        <f aca="false">G81*C81</f>
        <v>0</v>
      </c>
      <c r="I81" s="1" t="s">
        <v>101</v>
      </c>
      <c r="K81" s="78" t="s">
        <v>61</v>
      </c>
      <c r="L81" s="41"/>
      <c r="M81" s="78"/>
      <c r="N81" s="78" t="n">
        <v>1011</v>
      </c>
      <c r="O81" s="79" t="n">
        <f aca="false">IF(AND(L81="",M81=""),N81,"")</f>
        <v>1011</v>
      </c>
      <c r="P81" s="1" t="n">
        <f aca="false">VLOOKUP("CTR"&amp;N81,Cumul_par_Code_tarifaire!B$3:K$1003,2,0)</f>
        <v>0</v>
      </c>
      <c r="Q81" s="1" t="n">
        <f aca="false">IF(L81&lt;&gt;"",L$20,IF(M81&lt;&gt;"",M$20,VLOOKUP("CTR"&amp;N81,Cumul_par_Code_tarifaire!B$3:K$1003,9,0)))</f>
        <v>1011</v>
      </c>
      <c r="R81" s="1" t="n">
        <f aca="false">IF(OR(L81&lt;&gt;"",M81&lt;&gt;""),R$21,VLOOKUP("CTR"&amp;N81,Cumul_par_Code_tarifaire!B$3:K$1003,10,0))</f>
        <v>2.85</v>
      </c>
    </row>
    <row r="82" customFormat="false" ht="12.8" hidden="false" customHeight="false" outlineLevel="0" collapsed="false">
      <c r="A82" s="73" t="s">
        <v>142</v>
      </c>
      <c r="B82" s="74" t="s">
        <v>139</v>
      </c>
      <c r="C82" s="75"/>
      <c r="D82" s="39" t="str">
        <f aca="false">IF(L82=L$22,L$21,IF(M82=M$22,M$21,K82))</f>
        <v>G5</v>
      </c>
      <c r="E82" s="82" t="n">
        <f aca="false">Q82</f>
        <v>1011</v>
      </c>
      <c r="F82" s="20"/>
      <c r="G82" s="77" t="n">
        <f aca="false">R82</f>
        <v>2.85</v>
      </c>
      <c r="H82" s="77" t="n">
        <f aca="false">G82*C82</f>
        <v>0</v>
      </c>
      <c r="I82" s="1" t="s">
        <v>101</v>
      </c>
      <c r="K82" s="78" t="s">
        <v>61</v>
      </c>
      <c r="L82" s="41"/>
      <c r="M82" s="78"/>
      <c r="N82" s="78" t="n">
        <v>1011</v>
      </c>
      <c r="O82" s="79" t="n">
        <f aca="false">IF(AND(L82="",M82=""),N82,"")</f>
        <v>1011</v>
      </c>
      <c r="P82" s="1" t="n">
        <f aca="false">VLOOKUP("CTR"&amp;N82,Cumul_par_Code_tarifaire!B$3:K$1003,2,0)</f>
        <v>0</v>
      </c>
      <c r="Q82" s="1" t="n">
        <f aca="false">IF(L82&lt;&gt;"",L$20,IF(M82&lt;&gt;"",M$20,VLOOKUP("CTR"&amp;N82,Cumul_par_Code_tarifaire!B$3:K$1003,9,0)))</f>
        <v>1011</v>
      </c>
      <c r="R82" s="1" t="n">
        <f aca="false">IF(OR(L82&lt;&gt;"",M82&lt;&gt;""),R$21,VLOOKUP("CTR"&amp;N82,Cumul_par_Code_tarifaire!B$3:K$1003,10,0))</f>
        <v>2.85</v>
      </c>
    </row>
    <row r="83" customFormat="false" ht="12.8" hidden="false" customHeight="false" outlineLevel="0" collapsed="false">
      <c r="A83" s="73" t="s">
        <v>143</v>
      </c>
      <c r="B83" s="74" t="s">
        <v>59</v>
      </c>
      <c r="C83" s="75"/>
      <c r="D83" s="39" t="str">
        <f aca="false">IF(L83=L$22,L$21,IF(M83=M$22,M$21,K83))</f>
        <v>G5</v>
      </c>
      <c r="E83" s="82" t="n">
        <f aca="false">Q83</f>
        <v>1011</v>
      </c>
      <c r="F83" s="20"/>
      <c r="G83" s="77" t="n">
        <f aca="false">R83</f>
        <v>2.85</v>
      </c>
      <c r="H83" s="77" t="n">
        <f aca="false">G83*C83</f>
        <v>0</v>
      </c>
      <c r="I83" s="1" t="s">
        <v>101</v>
      </c>
      <c r="K83" s="78" t="s">
        <v>61</v>
      </c>
      <c r="L83" s="41"/>
      <c r="M83" s="78"/>
      <c r="N83" s="78" t="n">
        <v>1011</v>
      </c>
      <c r="O83" s="79" t="n">
        <f aca="false">IF(AND(L83="",M83=""),N83,"")</f>
        <v>1011</v>
      </c>
      <c r="P83" s="1" t="n">
        <f aca="false">VLOOKUP("CTR"&amp;N83,Cumul_par_Code_tarifaire!B$3:K$1003,2,0)</f>
        <v>0</v>
      </c>
      <c r="Q83" s="1" t="n">
        <f aca="false">IF(L83&lt;&gt;"",L$20,IF(M83&lt;&gt;"",M$20,VLOOKUP("CTR"&amp;N83,Cumul_par_Code_tarifaire!B$3:K$1003,9,0)))</f>
        <v>1011</v>
      </c>
      <c r="R83" s="1" t="n">
        <f aca="false">IF(OR(L83&lt;&gt;"",M83&lt;&gt;""),R$21,VLOOKUP("CTR"&amp;N83,Cumul_par_Code_tarifaire!B$3:K$1003,10,0))</f>
        <v>2.85</v>
      </c>
    </row>
    <row r="84" customFormat="false" ht="12.8" hidden="false" customHeight="false" outlineLevel="0" collapsed="false">
      <c r="A84" s="64" t="s">
        <v>144</v>
      </c>
      <c r="B84" s="65"/>
      <c r="C84" s="80"/>
      <c r="D84" s="67" t="n">
        <v>0</v>
      </c>
      <c r="E84" s="68"/>
      <c r="F84" s="69"/>
      <c r="G84" s="70"/>
      <c r="H84" s="70"/>
      <c r="I84" s="71"/>
      <c r="K84" s="81"/>
      <c r="L84" s="41"/>
      <c r="M84" s="81"/>
      <c r="N84" s="81"/>
      <c r="O84" s="79" t="n">
        <f aca="false">IF(AND(L84="",M84=""),N84,"")</f>
        <v>0</v>
      </c>
      <c r="P84" s="1" t="e">
        <f aca="false">VLOOKUP("CTR"&amp;N84,Cumul_par_Code_tarifaire!B$3:K$1003,2,0)</f>
        <v>#N/A</v>
      </c>
      <c r="Q84" s="1" t="e">
        <f aca="false">IF(L84&lt;&gt;"",L$20,IF(M84&lt;&gt;"",M$20,VLOOKUP("CTR"&amp;N84,Cumul_par_Code_tarifaire!B$3:K$1003,9,0)))</f>
        <v>#N/A</v>
      </c>
      <c r="R84" s="1" t="e">
        <f aca="false">IF(OR(L84&lt;&gt;"",M84&lt;&gt;""),R$21,VLOOKUP("CTR"&amp;N84,Cumul_par_Code_tarifaire!B$3:K$1003,10,0))</f>
        <v>#N/A</v>
      </c>
    </row>
    <row r="85" customFormat="false" ht="12.8" hidden="false" customHeight="false" outlineLevel="0" collapsed="false">
      <c r="A85" s="73" t="s">
        <v>145</v>
      </c>
      <c r="B85" s="74" t="s">
        <v>146</v>
      </c>
      <c r="C85" s="75"/>
      <c r="D85" s="39" t="str">
        <f aca="false">IF(L85=L$22,L$21,IF(M85=M$22,M$21,K85))</f>
        <v>G5</v>
      </c>
      <c r="E85" s="82" t="n">
        <f aca="false">Q85</f>
        <v>1018</v>
      </c>
      <c r="F85" s="20"/>
      <c r="G85" s="77" t="n">
        <f aca="false">R85</f>
        <v>1.55</v>
      </c>
      <c r="H85" s="77" t="n">
        <f aca="false">G85*C85</f>
        <v>0</v>
      </c>
      <c r="I85" s="1" t="s">
        <v>147</v>
      </c>
      <c r="K85" s="78" t="s">
        <v>61</v>
      </c>
      <c r="L85" s="41"/>
      <c r="M85" s="78"/>
      <c r="N85" s="78" t="n">
        <v>1018</v>
      </c>
      <c r="O85" s="79" t="n">
        <f aca="false">IF(AND(L85="",M85=""),N85,"")</f>
        <v>1018</v>
      </c>
      <c r="P85" s="1" t="n">
        <f aca="false">VLOOKUP("CTR"&amp;N85,Cumul_par_Code_tarifaire!B$3:K$1003,2,0)</f>
        <v>0</v>
      </c>
      <c r="Q85" s="1" t="n">
        <f aca="false">IF(L85&lt;&gt;"",L$20,IF(M85&lt;&gt;"",M$20,VLOOKUP("CTR"&amp;N85,Cumul_par_Code_tarifaire!B$3:K$1003,9,0)))</f>
        <v>1018</v>
      </c>
      <c r="R85" s="1" t="n">
        <f aca="false">IF(OR(L85&lt;&gt;"",M85&lt;&gt;""),R$21,VLOOKUP("CTR"&amp;N85,Cumul_par_Code_tarifaire!B$3:K$1003,10,0))</f>
        <v>1.55</v>
      </c>
    </row>
    <row r="86" customFormat="false" ht="12.8" hidden="false" customHeight="false" outlineLevel="0" collapsed="false">
      <c r="A86" s="73" t="s">
        <v>145</v>
      </c>
      <c r="B86" s="74" t="s">
        <v>148</v>
      </c>
      <c r="C86" s="75"/>
      <c r="D86" s="39" t="str">
        <f aca="false">IF(L86=L$22,L$21,IF(M86=M$22,M$21,K86))</f>
        <v>G5</v>
      </c>
      <c r="E86" s="82" t="n">
        <f aca="false">Q86</f>
        <v>1018</v>
      </c>
      <c r="F86" s="20"/>
      <c r="G86" s="77" t="n">
        <f aca="false">R86</f>
        <v>1.55</v>
      </c>
      <c r="H86" s="77" t="n">
        <f aca="false">G86*C86</f>
        <v>0</v>
      </c>
      <c r="I86" s="1" t="s">
        <v>147</v>
      </c>
      <c r="K86" s="78" t="s">
        <v>61</v>
      </c>
      <c r="L86" s="41"/>
      <c r="M86" s="78"/>
      <c r="N86" s="78" t="n">
        <v>1018</v>
      </c>
      <c r="O86" s="79" t="n">
        <f aca="false">IF(AND(L86="",M86=""),N86,"")</f>
        <v>1018</v>
      </c>
      <c r="P86" s="1" t="n">
        <f aca="false">VLOOKUP("CTR"&amp;N86,Cumul_par_Code_tarifaire!B$3:K$1003,2,0)</f>
        <v>0</v>
      </c>
      <c r="Q86" s="1" t="n">
        <f aca="false">IF(L86&lt;&gt;"",L$20,IF(M86&lt;&gt;"",M$20,VLOOKUP("CTR"&amp;N86,Cumul_par_Code_tarifaire!B$3:K$1003,9,0)))</f>
        <v>1018</v>
      </c>
      <c r="R86" s="1" t="n">
        <f aca="false">IF(OR(L86&lt;&gt;"",M86&lt;&gt;""),R$21,VLOOKUP("CTR"&amp;N86,Cumul_par_Code_tarifaire!B$3:K$1003,10,0))</f>
        <v>1.55</v>
      </c>
    </row>
    <row r="87" customFormat="false" ht="12.8" hidden="false" customHeight="false" outlineLevel="0" collapsed="false">
      <c r="A87" s="73" t="s">
        <v>145</v>
      </c>
      <c r="B87" s="74" t="s">
        <v>149</v>
      </c>
      <c r="C87" s="75"/>
      <c r="D87" s="39" t="str">
        <f aca="false">IF(L87=L$22,L$21,IF(M87=M$22,M$21,K87))</f>
        <v>G5</v>
      </c>
      <c r="E87" s="82" t="n">
        <f aca="false">Q87</f>
        <v>1018</v>
      </c>
      <c r="F87" s="20"/>
      <c r="G87" s="77" t="n">
        <f aca="false">R87</f>
        <v>1.55</v>
      </c>
      <c r="H87" s="77" t="n">
        <f aca="false">G87*C87</f>
        <v>0</v>
      </c>
      <c r="I87" s="1" t="s">
        <v>147</v>
      </c>
      <c r="K87" s="78" t="s">
        <v>61</v>
      </c>
      <c r="L87" s="41"/>
      <c r="M87" s="78"/>
      <c r="N87" s="78" t="n">
        <v>1018</v>
      </c>
      <c r="O87" s="79" t="n">
        <f aca="false">IF(AND(L87="",M87=""),N87,"")</f>
        <v>1018</v>
      </c>
      <c r="P87" s="1" t="n">
        <f aca="false">VLOOKUP("CTR"&amp;N87,Cumul_par_Code_tarifaire!B$3:K$1003,2,0)</f>
        <v>0</v>
      </c>
      <c r="Q87" s="1" t="n">
        <f aca="false">IF(L87&lt;&gt;"",L$20,IF(M87&lt;&gt;"",M$20,VLOOKUP("CTR"&amp;N87,Cumul_par_Code_tarifaire!B$3:K$1003,9,0)))</f>
        <v>1018</v>
      </c>
      <c r="R87" s="1" t="n">
        <f aca="false">IF(OR(L87&lt;&gt;"",M87&lt;&gt;""),R$21,VLOOKUP("CTR"&amp;N87,Cumul_par_Code_tarifaire!B$3:K$1003,10,0))</f>
        <v>1.55</v>
      </c>
    </row>
    <row r="88" s="5" customFormat="true" ht="12.8" hidden="true" customHeight="false" outlineLevel="0" collapsed="false">
      <c r="A88" s="73" t="s">
        <v>145</v>
      </c>
      <c r="B88" s="74" t="s">
        <v>150</v>
      </c>
      <c r="C88" s="75"/>
      <c r="D88" s="39" t="str">
        <f aca="false">IF(L88=L$22,L$21,IF(M88=M$22,M$21,K88))</f>
        <v>non dispo 2022</v>
      </c>
      <c r="E88" s="82" t="str">
        <f aca="false">Q88</f>
        <v>Nous Consulter</v>
      </c>
      <c r="F88" s="20"/>
      <c r="G88" s="77" t="n">
        <f aca="false">R88</f>
        <v>0</v>
      </c>
      <c r="H88" s="77" t="n">
        <f aca="false">G88*C88</f>
        <v>0</v>
      </c>
      <c r="I88" s="1" t="s">
        <v>147</v>
      </c>
      <c r="J88" s="1"/>
      <c r="K88" s="78" t="s">
        <v>61</v>
      </c>
      <c r="L88" s="41" t="s">
        <v>34</v>
      </c>
      <c r="M88" s="78"/>
      <c r="N88" s="78" t="n">
        <v>1018</v>
      </c>
      <c r="O88" s="79" t="str">
        <f aca="false">IF(AND(L88="",M88=""),N88,"")</f>
        <v/>
      </c>
      <c r="P88" s="1" t="n">
        <f aca="false">VLOOKUP("CTR"&amp;N88,Cumul_par_Code_tarifaire!B$3:K$1003,2,0)</f>
        <v>0</v>
      </c>
      <c r="Q88" s="1" t="str">
        <f aca="false">IF(L88&lt;&gt;"",L$20,IF(M88&lt;&gt;"",M$20,VLOOKUP("CTR"&amp;N88,Cumul_par_Code_tarifaire!B$3:K$1003,9,0)))</f>
        <v>Nous Consulter</v>
      </c>
      <c r="R88" s="1" t="n">
        <f aca="false">IF(OR(L88&lt;&gt;"",M88&lt;&gt;""),R$21,VLOOKUP("CTR"&amp;N88,Cumul_par_Code_tarifaire!B$3:K$1003,10,0))</f>
        <v>0</v>
      </c>
    </row>
    <row r="89" customFormat="false" ht="12.8" hidden="false" customHeight="false" outlineLevel="0" collapsed="false">
      <c r="A89" s="73" t="s">
        <v>151</v>
      </c>
      <c r="B89" s="74" t="s">
        <v>152</v>
      </c>
      <c r="C89" s="75"/>
      <c r="D89" s="39" t="str">
        <f aca="false">IF(L89=L$22,L$21,IF(M89=M$22,M$21,K89))</f>
        <v>G5</v>
      </c>
      <c r="E89" s="82" t="n">
        <f aca="false">Q89</f>
        <v>1018</v>
      </c>
      <c r="F89" s="20"/>
      <c r="G89" s="77" t="n">
        <f aca="false">R89</f>
        <v>1.55</v>
      </c>
      <c r="H89" s="77" t="n">
        <f aca="false">G89*C89</f>
        <v>0</v>
      </c>
      <c r="I89" s="1" t="s">
        <v>147</v>
      </c>
      <c r="K89" s="78" t="s">
        <v>61</v>
      </c>
      <c r="L89" s="41"/>
      <c r="M89" s="78"/>
      <c r="N89" s="78" t="n">
        <v>1018</v>
      </c>
      <c r="O89" s="79" t="n">
        <f aca="false">IF(AND(L89="",M89=""),N89,"")</f>
        <v>1018</v>
      </c>
      <c r="P89" s="1" t="n">
        <f aca="false">VLOOKUP("CTR"&amp;N89,Cumul_par_Code_tarifaire!B$3:K$1003,2,0)</f>
        <v>0</v>
      </c>
      <c r="Q89" s="1" t="n">
        <f aca="false">IF(L89&lt;&gt;"",L$20,IF(M89&lt;&gt;"",M$20,VLOOKUP("CTR"&amp;N89,Cumul_par_Code_tarifaire!B$3:K$1003,9,0)))</f>
        <v>1018</v>
      </c>
      <c r="R89" s="1" t="n">
        <f aca="false">IF(OR(L89&lt;&gt;"",M89&lt;&gt;""),R$21,VLOOKUP("CTR"&amp;N89,Cumul_par_Code_tarifaire!B$3:K$1003,10,0))</f>
        <v>1.55</v>
      </c>
    </row>
    <row r="90" customFormat="false" ht="12.8" hidden="false" customHeight="false" outlineLevel="0" collapsed="false">
      <c r="A90" s="73" t="s">
        <v>153</v>
      </c>
      <c r="B90" s="74"/>
      <c r="C90" s="75"/>
      <c r="D90" s="39" t="str">
        <f aca="false">IF(L90=L$22,L$21,IF(M90=M$22,M$21,K90))</f>
        <v>G5</v>
      </c>
      <c r="E90" s="82" t="n">
        <f aca="false">Q90</f>
        <v>1018</v>
      </c>
      <c r="F90" s="20"/>
      <c r="G90" s="77" t="n">
        <f aca="false">R90</f>
        <v>1.55</v>
      </c>
      <c r="H90" s="77" t="n">
        <f aca="false">G90*C90</f>
        <v>0</v>
      </c>
      <c r="I90" s="1" t="s">
        <v>147</v>
      </c>
      <c r="K90" s="78" t="s">
        <v>61</v>
      </c>
      <c r="L90" s="41"/>
      <c r="M90" s="78"/>
      <c r="N90" s="78" t="n">
        <v>1018</v>
      </c>
      <c r="O90" s="79" t="n">
        <f aca="false">IF(AND(L90="",M90=""),N90,"")</f>
        <v>1018</v>
      </c>
      <c r="P90" s="1" t="n">
        <f aca="false">VLOOKUP("CTR"&amp;N90,Cumul_par_Code_tarifaire!B$3:K$1003,2,0)</f>
        <v>0</v>
      </c>
      <c r="Q90" s="1" t="n">
        <f aca="false">IF(L90&lt;&gt;"",L$20,IF(M90&lt;&gt;"",M$20,VLOOKUP("CTR"&amp;N90,Cumul_par_Code_tarifaire!B$3:K$1003,9,0)))</f>
        <v>1018</v>
      </c>
      <c r="R90" s="1" t="n">
        <f aca="false">IF(OR(L90&lt;&gt;"",M90&lt;&gt;""),R$21,VLOOKUP("CTR"&amp;N90,Cumul_par_Code_tarifaire!B$3:K$1003,10,0))</f>
        <v>1.55</v>
      </c>
    </row>
    <row r="91" customFormat="false" ht="12.8" hidden="false" customHeight="false" outlineLevel="0" collapsed="false">
      <c r="A91" s="73" t="s">
        <v>154</v>
      </c>
      <c r="B91" s="74" t="s">
        <v>155</v>
      </c>
      <c r="C91" s="75"/>
      <c r="D91" s="39" t="str">
        <f aca="false">IF(L91=L$22,L$21,IF(M91=M$22,M$21,K91))</f>
        <v>G5</v>
      </c>
      <c r="E91" s="82" t="n">
        <f aca="false">Q91</f>
        <v>1018</v>
      </c>
      <c r="F91" s="20"/>
      <c r="G91" s="77" t="n">
        <f aca="false">R91</f>
        <v>1.55</v>
      </c>
      <c r="H91" s="77" t="n">
        <f aca="false">G91*C91</f>
        <v>0</v>
      </c>
      <c r="I91" s="1" t="s">
        <v>147</v>
      </c>
      <c r="K91" s="78" t="s">
        <v>61</v>
      </c>
      <c r="L91" s="41"/>
      <c r="M91" s="78"/>
      <c r="N91" s="78" t="n">
        <v>1018</v>
      </c>
      <c r="O91" s="79" t="n">
        <f aca="false">IF(AND(L91="",M91=""),N91,"")</f>
        <v>1018</v>
      </c>
      <c r="P91" s="1" t="n">
        <f aca="false">VLOOKUP("CTR"&amp;N91,Cumul_par_Code_tarifaire!B$3:K$1003,2,0)</f>
        <v>0</v>
      </c>
      <c r="Q91" s="1" t="n">
        <f aca="false">IF(L91&lt;&gt;"",L$20,IF(M91&lt;&gt;"",M$20,VLOOKUP("CTR"&amp;N91,Cumul_par_Code_tarifaire!B$3:K$1003,9,0)))</f>
        <v>1018</v>
      </c>
      <c r="R91" s="1" t="n">
        <f aca="false">IF(OR(L91&lt;&gt;"",M91&lt;&gt;""),R$21,VLOOKUP("CTR"&amp;N91,Cumul_par_Code_tarifaire!B$3:K$1003,10,0))</f>
        <v>1.55</v>
      </c>
    </row>
    <row r="92" customFormat="false" ht="12.8" hidden="false" customHeight="false" outlineLevel="0" collapsed="false">
      <c r="A92" s="73" t="s">
        <v>156</v>
      </c>
      <c r="B92" s="74" t="s">
        <v>59</v>
      </c>
      <c r="C92" s="75"/>
      <c r="D92" s="39" t="str">
        <f aca="false">IF(L92=L$22,L$21,IF(M92=M$22,M$21,K92))</f>
        <v>G5</v>
      </c>
      <c r="E92" s="82" t="n">
        <f aca="false">Q92</f>
        <v>1018</v>
      </c>
      <c r="F92" s="20"/>
      <c r="G92" s="77" t="n">
        <f aca="false">R92</f>
        <v>1.55</v>
      </c>
      <c r="H92" s="77" t="n">
        <f aca="false">G92*C92</f>
        <v>0</v>
      </c>
      <c r="I92" s="1" t="s">
        <v>147</v>
      </c>
      <c r="K92" s="78" t="s">
        <v>61</v>
      </c>
      <c r="L92" s="41"/>
      <c r="M92" s="78"/>
      <c r="N92" s="78" t="n">
        <v>1018</v>
      </c>
      <c r="O92" s="79" t="n">
        <f aca="false">IF(AND(L92="",M92=""),N92,"")</f>
        <v>1018</v>
      </c>
      <c r="P92" s="1" t="n">
        <f aca="false">VLOOKUP("CTR"&amp;N92,Cumul_par_Code_tarifaire!B$3:K$1003,2,0)</f>
        <v>0</v>
      </c>
      <c r="Q92" s="1" t="n">
        <f aca="false">IF(L92&lt;&gt;"",L$20,IF(M92&lt;&gt;"",M$20,VLOOKUP("CTR"&amp;N92,Cumul_par_Code_tarifaire!B$3:K$1003,9,0)))</f>
        <v>1018</v>
      </c>
      <c r="R92" s="1" t="n">
        <f aca="false">IF(OR(L92&lt;&gt;"",M92&lt;&gt;""),R$21,VLOOKUP("CTR"&amp;N92,Cumul_par_Code_tarifaire!B$3:K$1003,10,0))</f>
        <v>1.55</v>
      </c>
    </row>
    <row r="93" customFormat="false" ht="12.8" hidden="false" customHeight="false" outlineLevel="0" collapsed="false">
      <c r="A93" s="73" t="s">
        <v>157</v>
      </c>
      <c r="B93" s="74" t="s">
        <v>158</v>
      </c>
      <c r="C93" s="29"/>
      <c r="D93" s="39" t="str">
        <f aca="false">IF(L93=L$22,L$21,IF(M93=M$22,M$21,K93))</f>
        <v>G5</v>
      </c>
      <c r="E93" s="82" t="n">
        <f aca="false">Q93</f>
        <v>1018</v>
      </c>
      <c r="F93" s="20"/>
      <c r="G93" s="77" t="n">
        <f aca="false">R93</f>
        <v>1.55</v>
      </c>
      <c r="H93" s="77" t="n">
        <f aca="false">G93*C93</f>
        <v>0</v>
      </c>
      <c r="I93" s="1" t="s">
        <v>147</v>
      </c>
      <c r="K93" s="78" t="s">
        <v>61</v>
      </c>
      <c r="L93" s="41"/>
      <c r="M93" s="78"/>
      <c r="N93" s="78" t="n">
        <v>1018</v>
      </c>
      <c r="O93" s="79" t="n">
        <f aca="false">IF(AND(L93="",M93=""),N93,"")</f>
        <v>1018</v>
      </c>
      <c r="P93" s="1" t="n">
        <f aca="false">VLOOKUP("CTR"&amp;N93,Cumul_par_Code_tarifaire!B$3:K$1003,2,0)</f>
        <v>0</v>
      </c>
      <c r="Q93" s="1" t="n">
        <f aca="false">IF(L93&lt;&gt;"",L$20,IF(M93&lt;&gt;"",M$20,VLOOKUP("CTR"&amp;N93,Cumul_par_Code_tarifaire!B$3:K$1003,9,0)))</f>
        <v>1018</v>
      </c>
      <c r="R93" s="1" t="n">
        <f aca="false">IF(OR(L93&lt;&gt;"",M93&lt;&gt;""),R$21,VLOOKUP("CTR"&amp;N93,Cumul_par_Code_tarifaire!B$3:K$1003,10,0))</f>
        <v>1.55</v>
      </c>
    </row>
    <row r="94" customFormat="false" ht="12.8" hidden="false" customHeight="false" outlineLevel="0" collapsed="false">
      <c r="A94" s="73" t="s">
        <v>157</v>
      </c>
      <c r="B94" s="74" t="s">
        <v>159</v>
      </c>
      <c r="C94" s="75"/>
      <c r="D94" s="39" t="str">
        <f aca="false">IF(L94=L$22,L$21,IF(M94=M$22,M$21,K94))</f>
        <v>G5</v>
      </c>
      <c r="E94" s="82" t="n">
        <f aca="false">Q94</f>
        <v>1018</v>
      </c>
      <c r="F94" s="20"/>
      <c r="G94" s="77" t="n">
        <f aca="false">R94</f>
        <v>1.55</v>
      </c>
      <c r="H94" s="77" t="n">
        <f aca="false">G94*C94</f>
        <v>0</v>
      </c>
      <c r="I94" s="1" t="s">
        <v>147</v>
      </c>
      <c r="K94" s="78" t="s">
        <v>61</v>
      </c>
      <c r="L94" s="41"/>
      <c r="M94" s="78"/>
      <c r="N94" s="78" t="n">
        <v>1018</v>
      </c>
      <c r="O94" s="79" t="n">
        <f aca="false">IF(AND(L94="",M94=""),N94,"")</f>
        <v>1018</v>
      </c>
      <c r="P94" s="1" t="n">
        <f aca="false">VLOOKUP("CTR"&amp;N94,Cumul_par_Code_tarifaire!B$3:K$1003,2,0)</f>
        <v>0</v>
      </c>
      <c r="Q94" s="1" t="n">
        <f aca="false">IF(L94&lt;&gt;"",L$20,IF(M94&lt;&gt;"",M$20,VLOOKUP("CTR"&amp;N94,Cumul_par_Code_tarifaire!B$3:K$1003,9,0)))</f>
        <v>1018</v>
      </c>
      <c r="R94" s="1" t="n">
        <f aca="false">IF(OR(L94&lt;&gt;"",M94&lt;&gt;""),R$21,VLOOKUP("CTR"&amp;N94,Cumul_par_Code_tarifaire!B$3:K$1003,10,0))</f>
        <v>1.55</v>
      </c>
    </row>
    <row r="95" customFormat="false" ht="12.8" hidden="false" customHeight="false" outlineLevel="0" collapsed="false">
      <c r="A95" s="73" t="s">
        <v>160</v>
      </c>
      <c r="B95" s="74" t="s">
        <v>161</v>
      </c>
      <c r="C95" s="75"/>
      <c r="D95" s="39" t="str">
        <f aca="false">IF(L95=L$22,L$21,IF(M95=M$22,M$21,K95))</f>
        <v>G5</v>
      </c>
      <c r="E95" s="82" t="n">
        <f aca="false">Q95</f>
        <v>1018</v>
      </c>
      <c r="F95" s="20"/>
      <c r="G95" s="77" t="n">
        <f aca="false">R95</f>
        <v>1.55</v>
      </c>
      <c r="H95" s="77" t="n">
        <f aca="false">G95*C95</f>
        <v>0</v>
      </c>
      <c r="I95" s="1" t="s">
        <v>147</v>
      </c>
      <c r="K95" s="78" t="s">
        <v>61</v>
      </c>
      <c r="L95" s="41"/>
      <c r="M95" s="78"/>
      <c r="N95" s="78" t="n">
        <v>1018</v>
      </c>
      <c r="O95" s="79" t="n">
        <f aca="false">IF(AND(L95="",M95=""),N95,"")</f>
        <v>1018</v>
      </c>
      <c r="P95" s="1" t="n">
        <f aca="false">VLOOKUP("CTR"&amp;N95,Cumul_par_Code_tarifaire!B$3:K$1003,2,0)</f>
        <v>0</v>
      </c>
      <c r="Q95" s="1" t="n">
        <f aca="false">IF(L95&lt;&gt;"",L$20,IF(M95&lt;&gt;"",M$20,VLOOKUP("CTR"&amp;N95,Cumul_par_Code_tarifaire!B$3:K$1003,9,0)))</f>
        <v>1018</v>
      </c>
      <c r="R95" s="1" t="n">
        <f aca="false">IF(OR(L95&lt;&gt;"",M95&lt;&gt;""),R$21,VLOOKUP("CTR"&amp;N95,Cumul_par_Code_tarifaire!B$3:K$1003,10,0))</f>
        <v>1.55</v>
      </c>
    </row>
    <row r="96" customFormat="false" ht="12.8" hidden="false" customHeight="false" outlineLevel="0" collapsed="false">
      <c r="A96" s="73" t="s">
        <v>162</v>
      </c>
      <c r="B96" s="74" t="s">
        <v>163</v>
      </c>
      <c r="C96" s="75"/>
      <c r="D96" s="39" t="str">
        <f aca="false">IF(L96=L$22,L$21,IF(M96=M$22,M$21,K96))</f>
        <v>G5</v>
      </c>
      <c r="E96" s="82" t="n">
        <f aca="false">Q96</f>
        <v>1018</v>
      </c>
      <c r="F96" s="20"/>
      <c r="G96" s="77" t="n">
        <f aca="false">R96</f>
        <v>1.55</v>
      </c>
      <c r="H96" s="77" t="n">
        <f aca="false">G96*C96</f>
        <v>0</v>
      </c>
      <c r="I96" s="1" t="s">
        <v>147</v>
      </c>
      <c r="K96" s="78" t="s">
        <v>61</v>
      </c>
      <c r="L96" s="41"/>
      <c r="M96" s="78"/>
      <c r="N96" s="78" t="n">
        <v>1018</v>
      </c>
      <c r="O96" s="79" t="n">
        <f aca="false">IF(AND(L96="",M96=""),N96,"")</f>
        <v>1018</v>
      </c>
      <c r="P96" s="1" t="n">
        <f aca="false">VLOOKUP("CTR"&amp;N96,Cumul_par_Code_tarifaire!B$3:K$1003,2,0)</f>
        <v>0</v>
      </c>
      <c r="Q96" s="1" t="n">
        <f aca="false">IF(L96&lt;&gt;"",L$20,IF(M96&lt;&gt;"",M$20,VLOOKUP("CTR"&amp;N96,Cumul_par_Code_tarifaire!B$3:K$1003,9,0)))</f>
        <v>1018</v>
      </c>
      <c r="R96" s="1" t="n">
        <f aca="false">IF(OR(L96&lt;&gt;"",M96&lt;&gt;""),R$21,VLOOKUP("CTR"&amp;N96,Cumul_par_Code_tarifaire!B$3:K$1003,10,0))</f>
        <v>1.55</v>
      </c>
    </row>
    <row r="97" customFormat="false" ht="12.8" hidden="false" customHeight="false" outlineLevel="0" collapsed="false">
      <c r="A97" s="73" t="s">
        <v>164</v>
      </c>
      <c r="B97" s="74" t="s">
        <v>165</v>
      </c>
      <c r="C97" s="75"/>
      <c r="D97" s="39" t="str">
        <f aca="false">IF(L97=L$22,L$21,IF(M97=M$22,M$21,K97))</f>
        <v>G5</v>
      </c>
      <c r="E97" s="82" t="n">
        <f aca="false">Q97</f>
        <v>1018</v>
      </c>
      <c r="F97" s="20"/>
      <c r="G97" s="77" t="n">
        <f aca="false">R97</f>
        <v>1.55</v>
      </c>
      <c r="H97" s="77" t="n">
        <f aca="false">G97*C97</f>
        <v>0</v>
      </c>
      <c r="I97" s="1" t="s">
        <v>147</v>
      </c>
      <c r="K97" s="78" t="s">
        <v>61</v>
      </c>
      <c r="L97" s="41"/>
      <c r="M97" s="78"/>
      <c r="N97" s="78" t="n">
        <v>1018</v>
      </c>
      <c r="O97" s="79" t="n">
        <f aca="false">IF(AND(L97="",M97=""),N97,"")</f>
        <v>1018</v>
      </c>
      <c r="P97" s="1" t="n">
        <f aca="false">VLOOKUP("CTR"&amp;N97,Cumul_par_Code_tarifaire!B$3:K$1003,2,0)</f>
        <v>0</v>
      </c>
      <c r="Q97" s="1" t="n">
        <f aca="false">IF(L97&lt;&gt;"",L$20,IF(M97&lt;&gt;"",M$20,VLOOKUP("CTR"&amp;N97,Cumul_par_Code_tarifaire!B$3:K$1003,9,0)))</f>
        <v>1018</v>
      </c>
      <c r="R97" s="1" t="n">
        <f aca="false">IF(OR(L97&lt;&gt;"",M97&lt;&gt;""),R$21,VLOOKUP("CTR"&amp;N97,Cumul_par_Code_tarifaire!B$3:K$1003,10,0))</f>
        <v>1.55</v>
      </c>
    </row>
    <row r="98" customFormat="false" ht="12.8" hidden="false" customHeight="false" outlineLevel="0" collapsed="false">
      <c r="A98" s="73" t="s">
        <v>164</v>
      </c>
      <c r="B98" s="74" t="s">
        <v>166</v>
      </c>
      <c r="C98" s="75"/>
      <c r="D98" s="39" t="str">
        <f aca="false">IF(L98=L$22,L$21,IF(M98=M$22,M$21,K98))</f>
        <v>G5</v>
      </c>
      <c r="E98" s="82" t="n">
        <f aca="false">Q98</f>
        <v>1018</v>
      </c>
      <c r="F98" s="20"/>
      <c r="G98" s="77" t="n">
        <f aca="false">R98</f>
        <v>1.55</v>
      </c>
      <c r="H98" s="77" t="n">
        <f aca="false">G98*C98</f>
        <v>0</v>
      </c>
      <c r="I98" s="1" t="s">
        <v>147</v>
      </c>
      <c r="K98" s="78" t="s">
        <v>61</v>
      </c>
      <c r="L98" s="41"/>
      <c r="M98" s="78"/>
      <c r="N98" s="78" t="n">
        <v>1018</v>
      </c>
      <c r="O98" s="79" t="n">
        <f aca="false">IF(AND(L98="",M98=""),N98,"")</f>
        <v>1018</v>
      </c>
      <c r="P98" s="1" t="n">
        <f aca="false">VLOOKUP("CTR"&amp;N98,Cumul_par_Code_tarifaire!B$3:K$1003,2,0)</f>
        <v>0</v>
      </c>
      <c r="Q98" s="1" t="n">
        <f aca="false">IF(L98&lt;&gt;"",L$20,IF(M98&lt;&gt;"",M$20,VLOOKUP("CTR"&amp;N98,Cumul_par_Code_tarifaire!B$3:K$1003,9,0)))</f>
        <v>1018</v>
      </c>
      <c r="R98" s="1" t="n">
        <f aca="false">IF(OR(L98&lt;&gt;"",M98&lt;&gt;""),R$21,VLOOKUP("CTR"&amp;N98,Cumul_par_Code_tarifaire!B$3:K$1003,10,0))</f>
        <v>1.55</v>
      </c>
    </row>
    <row r="99" customFormat="false" ht="12.8" hidden="false" customHeight="false" outlineLevel="0" collapsed="false">
      <c r="A99" s="73" t="s">
        <v>167</v>
      </c>
      <c r="B99" s="74" t="s">
        <v>168</v>
      </c>
      <c r="C99" s="75"/>
      <c r="D99" s="39" t="str">
        <f aca="false">IF(L99=L$22,L$21,IF(M99=M$22,M$21,K99))</f>
        <v>G5</v>
      </c>
      <c r="E99" s="82" t="n">
        <f aca="false">Q99</f>
        <v>1018</v>
      </c>
      <c r="F99" s="20"/>
      <c r="G99" s="77" t="n">
        <f aca="false">R99</f>
        <v>1.55</v>
      </c>
      <c r="H99" s="77" t="n">
        <f aca="false">G99*C99</f>
        <v>0</v>
      </c>
      <c r="I99" s="1" t="s">
        <v>147</v>
      </c>
      <c r="K99" s="78" t="s">
        <v>61</v>
      </c>
      <c r="L99" s="41"/>
      <c r="M99" s="78"/>
      <c r="N99" s="78" t="n">
        <v>1018</v>
      </c>
      <c r="O99" s="79" t="n">
        <f aca="false">IF(AND(L99="",M99=""),N99,"")</f>
        <v>1018</v>
      </c>
      <c r="P99" s="1" t="n">
        <f aca="false">VLOOKUP("CTR"&amp;N99,Cumul_par_Code_tarifaire!B$3:K$1003,2,0)</f>
        <v>0</v>
      </c>
      <c r="Q99" s="1" t="n">
        <f aca="false">IF(L99&lt;&gt;"",L$20,IF(M99&lt;&gt;"",M$20,VLOOKUP("CTR"&amp;N99,Cumul_par_Code_tarifaire!B$3:K$1003,9,0)))</f>
        <v>1018</v>
      </c>
      <c r="R99" s="1" t="n">
        <f aca="false">IF(OR(L99&lt;&gt;"",M99&lt;&gt;""),R$21,VLOOKUP("CTR"&amp;N99,Cumul_par_Code_tarifaire!B$3:K$1003,10,0))</f>
        <v>1.55</v>
      </c>
    </row>
    <row r="100" customFormat="false" ht="12.8" hidden="false" customHeight="false" outlineLevel="0" collapsed="false">
      <c r="A100" s="73" t="s">
        <v>169</v>
      </c>
      <c r="B100" s="74" t="s">
        <v>170</v>
      </c>
      <c r="C100" s="75"/>
      <c r="D100" s="39" t="str">
        <f aca="false">IF(L100=L$22,L$21,IF(M100=M$22,M$21,K100))</f>
        <v>G5</v>
      </c>
      <c r="E100" s="82" t="n">
        <f aca="false">Q100</f>
        <v>1018</v>
      </c>
      <c r="F100" s="20"/>
      <c r="G100" s="77" t="n">
        <f aca="false">R100</f>
        <v>1.55</v>
      </c>
      <c r="H100" s="77" t="n">
        <f aca="false">G100*C100</f>
        <v>0</v>
      </c>
      <c r="I100" s="1" t="s">
        <v>147</v>
      </c>
      <c r="K100" s="78" t="s">
        <v>61</v>
      </c>
      <c r="L100" s="41"/>
      <c r="M100" s="78"/>
      <c r="N100" s="78" t="n">
        <v>1018</v>
      </c>
      <c r="O100" s="79" t="n">
        <f aca="false">IF(AND(L100="",M100=""),N100,"")</f>
        <v>1018</v>
      </c>
      <c r="P100" s="1" t="n">
        <f aca="false">VLOOKUP("CTR"&amp;N100,Cumul_par_Code_tarifaire!B$3:K$1003,2,0)</f>
        <v>0</v>
      </c>
      <c r="Q100" s="1" t="n">
        <f aca="false">IF(L100&lt;&gt;"",L$20,IF(M100&lt;&gt;"",M$20,VLOOKUP("CTR"&amp;N100,Cumul_par_Code_tarifaire!B$3:K$1003,9,0)))</f>
        <v>1018</v>
      </c>
      <c r="R100" s="1" t="n">
        <f aca="false">IF(OR(L100&lt;&gt;"",M100&lt;&gt;""),R$21,VLOOKUP("CTR"&amp;N100,Cumul_par_Code_tarifaire!B$3:K$1003,10,0))</f>
        <v>1.55</v>
      </c>
    </row>
    <row r="101" customFormat="false" ht="12.8" hidden="false" customHeight="false" outlineLevel="0" collapsed="false">
      <c r="A101" s="73" t="s">
        <v>171</v>
      </c>
      <c r="B101" s="74" t="s">
        <v>172</v>
      </c>
      <c r="C101" s="75"/>
      <c r="D101" s="39" t="str">
        <f aca="false">IF(L101=L$22,L$21,IF(M101=M$22,M$21,K101))</f>
        <v>G5</v>
      </c>
      <c r="E101" s="82" t="n">
        <f aca="false">Q101</f>
        <v>1018</v>
      </c>
      <c r="F101" s="20"/>
      <c r="G101" s="77" t="n">
        <f aca="false">R101</f>
        <v>1.55</v>
      </c>
      <c r="H101" s="77" t="n">
        <f aca="false">G101*C101</f>
        <v>0</v>
      </c>
      <c r="I101" s="1" t="s">
        <v>147</v>
      </c>
      <c r="K101" s="78" t="s">
        <v>61</v>
      </c>
      <c r="L101" s="41"/>
      <c r="M101" s="78"/>
      <c r="N101" s="78" t="n">
        <v>1018</v>
      </c>
      <c r="O101" s="79" t="n">
        <f aca="false">IF(AND(L101="",M101=""),N101,"")</f>
        <v>1018</v>
      </c>
      <c r="P101" s="1" t="n">
        <f aca="false">VLOOKUP("CTR"&amp;N101,Cumul_par_Code_tarifaire!B$3:K$1003,2,0)</f>
        <v>0</v>
      </c>
      <c r="Q101" s="1" t="n">
        <f aca="false">IF(L101&lt;&gt;"",L$20,IF(M101&lt;&gt;"",M$20,VLOOKUP("CTR"&amp;N101,Cumul_par_Code_tarifaire!B$3:K$1003,9,0)))</f>
        <v>1018</v>
      </c>
      <c r="R101" s="1" t="n">
        <f aca="false">IF(OR(L101&lt;&gt;"",M101&lt;&gt;""),R$21,VLOOKUP("CTR"&amp;N101,Cumul_par_Code_tarifaire!B$3:K$1003,10,0))</f>
        <v>1.55</v>
      </c>
    </row>
    <row r="102" s="5" customFormat="true" ht="12.8" hidden="true" customHeight="false" outlineLevel="0" collapsed="false">
      <c r="A102" s="73" t="s">
        <v>171</v>
      </c>
      <c r="B102" s="74" t="s">
        <v>173</v>
      </c>
      <c r="C102" s="75"/>
      <c r="D102" s="39" t="str">
        <f aca="false">IF(L102=L$22,L$21,IF(M102=M$22,M$21,K102))</f>
        <v>non dispo 2022</v>
      </c>
      <c r="E102" s="82" t="str">
        <f aca="false">Q102</f>
        <v>Nous Consulter</v>
      </c>
      <c r="F102" s="20"/>
      <c r="G102" s="77" t="n">
        <f aca="false">R102</f>
        <v>0</v>
      </c>
      <c r="H102" s="77" t="n">
        <f aca="false">G102*C102</f>
        <v>0</v>
      </c>
      <c r="I102" s="1" t="s">
        <v>147</v>
      </c>
      <c r="J102" s="1"/>
      <c r="K102" s="78" t="s">
        <v>61</v>
      </c>
      <c r="L102" s="41" t="s">
        <v>34</v>
      </c>
      <c r="M102" s="78"/>
      <c r="N102" s="78" t="n">
        <v>1018</v>
      </c>
      <c r="O102" s="79" t="str">
        <f aca="false">IF(AND(L102="",M102=""),N102,"")</f>
        <v/>
      </c>
      <c r="P102" s="1" t="n">
        <f aca="false">VLOOKUP("CTR"&amp;N102,Cumul_par_Code_tarifaire!B$3:K$1003,2,0)</f>
        <v>0</v>
      </c>
      <c r="Q102" s="1" t="str">
        <f aca="false">IF(L102&lt;&gt;"",L$20,IF(M102&lt;&gt;"",M$20,VLOOKUP("CTR"&amp;N102,Cumul_par_Code_tarifaire!B$3:K$1003,9,0)))</f>
        <v>Nous Consulter</v>
      </c>
      <c r="R102" s="1" t="n">
        <f aca="false">IF(OR(L102&lt;&gt;"",M102&lt;&gt;""),R$21,VLOOKUP("CTR"&amp;N102,Cumul_par_Code_tarifaire!B$3:K$1003,10,0))</f>
        <v>0</v>
      </c>
      <c r="S102" s="1"/>
    </row>
    <row r="103" s="5" customFormat="true" ht="12.8" hidden="true" customHeight="false" outlineLevel="0" collapsed="false">
      <c r="A103" s="73" t="s">
        <v>174</v>
      </c>
      <c r="B103" s="74" t="s">
        <v>175</v>
      </c>
      <c r="C103" s="75"/>
      <c r="D103" s="39" t="str">
        <f aca="false">IF(L103=L$22,L$21,IF(M103=M$22,M$21,K103))</f>
        <v>non dispo 2022</v>
      </c>
      <c r="E103" s="82" t="str">
        <f aca="false">Q103</f>
        <v>Nous Consulter</v>
      </c>
      <c r="F103" s="20"/>
      <c r="G103" s="77" t="n">
        <f aca="false">R103</f>
        <v>0</v>
      </c>
      <c r="H103" s="77" t="n">
        <f aca="false">G103*C103</f>
        <v>0</v>
      </c>
      <c r="I103" s="1" t="s">
        <v>147</v>
      </c>
      <c r="J103" s="1"/>
      <c r="K103" s="78" t="s">
        <v>61</v>
      </c>
      <c r="L103" s="41" t="s">
        <v>34</v>
      </c>
      <c r="M103" s="78"/>
      <c r="N103" s="78" t="n">
        <v>1018</v>
      </c>
      <c r="O103" s="79" t="str">
        <f aca="false">IF(AND(L103="",M103=""),N103,"")</f>
        <v/>
      </c>
      <c r="P103" s="1" t="n">
        <f aca="false">VLOOKUP("CTR"&amp;N103,Cumul_par_Code_tarifaire!B$3:K$1003,2,0)</f>
        <v>0</v>
      </c>
      <c r="Q103" s="1" t="str">
        <f aca="false">IF(L103&lt;&gt;"",L$20,IF(M103&lt;&gt;"",M$20,VLOOKUP("CTR"&amp;N103,Cumul_par_Code_tarifaire!B$3:K$1003,9,0)))</f>
        <v>Nous Consulter</v>
      </c>
      <c r="R103" s="1" t="n">
        <f aca="false">IF(OR(L103&lt;&gt;"",M103&lt;&gt;""),R$21,VLOOKUP("CTR"&amp;N103,Cumul_par_Code_tarifaire!B$3:K$1003,10,0))</f>
        <v>0</v>
      </c>
      <c r="S103" s="1"/>
    </row>
    <row r="104" customFormat="false" ht="12.8" hidden="false" customHeight="false" outlineLevel="0" collapsed="false">
      <c r="A104" s="73" t="s">
        <v>176</v>
      </c>
      <c r="B104" s="74" t="s">
        <v>155</v>
      </c>
      <c r="C104" s="75"/>
      <c r="D104" s="39" t="str">
        <f aca="false">IF(L104=L$22,L$21,IF(M104=M$22,M$21,K104))</f>
        <v>G5</v>
      </c>
      <c r="E104" s="82" t="n">
        <f aca="false">Q104</f>
        <v>1018</v>
      </c>
      <c r="F104" s="20"/>
      <c r="G104" s="77" t="n">
        <f aca="false">R104</f>
        <v>1.55</v>
      </c>
      <c r="H104" s="77" t="n">
        <f aca="false">G104*C104</f>
        <v>0</v>
      </c>
      <c r="I104" s="1" t="s">
        <v>147</v>
      </c>
      <c r="K104" s="78" t="s">
        <v>61</v>
      </c>
      <c r="L104" s="41"/>
      <c r="M104" s="78"/>
      <c r="N104" s="78" t="n">
        <v>1018</v>
      </c>
      <c r="O104" s="79" t="n">
        <f aca="false">IF(AND(L104="",M104=""),N104,"")</f>
        <v>1018</v>
      </c>
      <c r="P104" s="1" t="n">
        <f aca="false">VLOOKUP("CTR"&amp;N104,Cumul_par_Code_tarifaire!B$3:K$1003,2,0)</f>
        <v>0</v>
      </c>
      <c r="Q104" s="1" t="n">
        <f aca="false">IF(L104&lt;&gt;"",L$20,IF(M104&lt;&gt;"",M$20,VLOOKUP("CTR"&amp;N104,Cumul_par_Code_tarifaire!B$3:K$1003,9,0)))</f>
        <v>1018</v>
      </c>
      <c r="R104" s="1" t="n">
        <f aca="false">IF(OR(L104&lt;&gt;"",M104&lt;&gt;""),R$21,VLOOKUP("CTR"&amp;N104,Cumul_par_Code_tarifaire!B$3:K$1003,10,0))</f>
        <v>1.55</v>
      </c>
    </row>
    <row r="105" customFormat="false" ht="12.8" hidden="false" customHeight="false" outlineLevel="0" collapsed="false">
      <c r="A105" s="73" t="s">
        <v>176</v>
      </c>
      <c r="B105" s="74" t="s">
        <v>150</v>
      </c>
      <c r="C105" s="75"/>
      <c r="D105" s="39" t="str">
        <f aca="false">IF(L105=L$22,L$21,IF(M105=M$22,M$21,K105))</f>
        <v>G5</v>
      </c>
      <c r="E105" s="82" t="n">
        <f aca="false">Q105</f>
        <v>1018</v>
      </c>
      <c r="F105" s="20"/>
      <c r="G105" s="77" t="n">
        <f aca="false">R105</f>
        <v>1.55</v>
      </c>
      <c r="H105" s="77" t="n">
        <f aca="false">G105*C105</f>
        <v>0</v>
      </c>
      <c r="I105" s="1" t="s">
        <v>147</v>
      </c>
      <c r="K105" s="78" t="s">
        <v>61</v>
      </c>
      <c r="L105" s="41"/>
      <c r="M105" s="78"/>
      <c r="N105" s="78" t="n">
        <v>1018</v>
      </c>
      <c r="O105" s="79" t="n">
        <f aca="false">IF(AND(L105="",M105=""),N105,"")</f>
        <v>1018</v>
      </c>
      <c r="P105" s="1" t="n">
        <f aca="false">VLOOKUP("CTR"&amp;N105,Cumul_par_Code_tarifaire!B$3:K$1003,2,0)</f>
        <v>0</v>
      </c>
      <c r="Q105" s="1" t="n">
        <f aca="false">IF(L105&lt;&gt;"",L$20,IF(M105&lt;&gt;"",M$20,VLOOKUP("CTR"&amp;N105,Cumul_par_Code_tarifaire!B$3:K$1003,9,0)))</f>
        <v>1018</v>
      </c>
      <c r="R105" s="1" t="n">
        <f aca="false">IF(OR(L105&lt;&gt;"",M105&lt;&gt;""),R$21,VLOOKUP("CTR"&amp;N105,Cumul_par_Code_tarifaire!B$3:K$1003,10,0))</f>
        <v>1.55</v>
      </c>
    </row>
    <row r="106" customFormat="false" ht="12.8" hidden="false" customHeight="false" outlineLevel="0" collapsed="false">
      <c r="A106" s="73" t="s">
        <v>177</v>
      </c>
      <c r="B106" s="74" t="s">
        <v>178</v>
      </c>
      <c r="C106" s="75"/>
      <c r="D106" s="39" t="str">
        <f aca="false">IF(L106=L$22,L$21,IF(M106=M$22,M$21,K106))</f>
        <v>G5</v>
      </c>
      <c r="E106" s="82" t="n">
        <f aca="false">Q106</f>
        <v>1018</v>
      </c>
      <c r="F106" s="20"/>
      <c r="G106" s="77" t="n">
        <f aca="false">R106</f>
        <v>1.55</v>
      </c>
      <c r="H106" s="77" t="n">
        <f aca="false">G106*C106</f>
        <v>0</v>
      </c>
      <c r="I106" s="1" t="s">
        <v>147</v>
      </c>
      <c r="K106" s="78" t="s">
        <v>61</v>
      </c>
      <c r="L106" s="41"/>
      <c r="M106" s="78"/>
      <c r="N106" s="78" t="n">
        <v>1018</v>
      </c>
      <c r="O106" s="79" t="n">
        <f aca="false">IF(AND(L106="",M106=""),N106,"")</f>
        <v>1018</v>
      </c>
      <c r="P106" s="1" t="n">
        <f aca="false">VLOOKUP("CTR"&amp;N106,Cumul_par_Code_tarifaire!B$3:K$1003,2,0)</f>
        <v>0</v>
      </c>
      <c r="Q106" s="1" t="n">
        <f aca="false">IF(L106&lt;&gt;"",L$20,IF(M106&lt;&gt;"",M$20,VLOOKUP("CTR"&amp;N106,Cumul_par_Code_tarifaire!B$3:K$1003,9,0)))</f>
        <v>1018</v>
      </c>
      <c r="R106" s="1" t="n">
        <f aca="false">IF(OR(L106&lt;&gt;"",M106&lt;&gt;""),R$21,VLOOKUP("CTR"&amp;N106,Cumul_par_Code_tarifaire!B$3:K$1003,10,0))</f>
        <v>1.55</v>
      </c>
    </row>
    <row r="107" customFormat="false" ht="12.8" hidden="false" customHeight="false" outlineLevel="0" collapsed="false">
      <c r="A107" s="73" t="s">
        <v>179</v>
      </c>
      <c r="B107" s="74" t="s">
        <v>180</v>
      </c>
      <c r="C107" s="75"/>
      <c r="D107" s="39" t="str">
        <f aca="false">IF(L107=L$22,L$21,IF(M107=M$22,M$21,K107))</f>
        <v>G5</v>
      </c>
      <c r="E107" s="82" t="n">
        <f aca="false">Q107</f>
        <v>1018</v>
      </c>
      <c r="F107" s="20"/>
      <c r="G107" s="77" t="n">
        <f aca="false">R107</f>
        <v>1.55</v>
      </c>
      <c r="H107" s="77" t="n">
        <f aca="false">G107*C107</f>
        <v>0</v>
      </c>
      <c r="I107" s="1" t="s">
        <v>147</v>
      </c>
      <c r="K107" s="78" t="s">
        <v>61</v>
      </c>
      <c r="L107" s="41"/>
      <c r="M107" s="78"/>
      <c r="N107" s="78" t="n">
        <v>1018</v>
      </c>
      <c r="O107" s="79" t="n">
        <f aca="false">IF(AND(L107="",M107=""),N107,"")</f>
        <v>1018</v>
      </c>
      <c r="P107" s="1" t="n">
        <f aca="false">VLOOKUP("CTR"&amp;N107,Cumul_par_Code_tarifaire!B$3:K$1003,2,0)</f>
        <v>0</v>
      </c>
      <c r="Q107" s="1" t="n">
        <f aca="false">IF(L107&lt;&gt;"",L$20,IF(M107&lt;&gt;"",M$20,VLOOKUP("CTR"&amp;N107,Cumul_par_Code_tarifaire!B$3:K$1003,9,0)))</f>
        <v>1018</v>
      </c>
      <c r="R107" s="1" t="n">
        <f aca="false">IF(OR(L107&lt;&gt;"",M107&lt;&gt;""),R$21,VLOOKUP("CTR"&amp;N107,Cumul_par_Code_tarifaire!B$3:K$1003,10,0))</f>
        <v>1.55</v>
      </c>
    </row>
    <row r="108" customFormat="false" ht="12.8" hidden="false" customHeight="false" outlineLevel="0" collapsed="false">
      <c r="A108" s="73" t="s">
        <v>181</v>
      </c>
      <c r="B108" s="74" t="s">
        <v>182</v>
      </c>
      <c r="C108" s="75"/>
      <c r="D108" s="39" t="str">
        <f aca="false">IF(L108=L$22,L$21,IF(M108=M$22,M$21,K108))</f>
        <v>G5</v>
      </c>
      <c r="E108" s="82" t="n">
        <f aca="false">Q108</f>
        <v>1018</v>
      </c>
      <c r="F108" s="20"/>
      <c r="G108" s="77" t="n">
        <f aca="false">R108</f>
        <v>1.55</v>
      </c>
      <c r="H108" s="77" t="n">
        <f aca="false">G108*C108</f>
        <v>0</v>
      </c>
      <c r="I108" s="1" t="s">
        <v>147</v>
      </c>
      <c r="K108" s="78" t="s">
        <v>61</v>
      </c>
      <c r="L108" s="41"/>
      <c r="M108" s="78"/>
      <c r="N108" s="78" t="n">
        <v>1018</v>
      </c>
      <c r="O108" s="79" t="n">
        <f aca="false">IF(AND(L108="",M108=""),N108,"")</f>
        <v>1018</v>
      </c>
      <c r="P108" s="1" t="n">
        <f aca="false">VLOOKUP("CTR"&amp;N108,Cumul_par_Code_tarifaire!B$3:K$1003,2,0)</f>
        <v>0</v>
      </c>
      <c r="Q108" s="1" t="n">
        <f aca="false">IF(L108&lt;&gt;"",L$20,IF(M108&lt;&gt;"",M$20,VLOOKUP("CTR"&amp;N108,Cumul_par_Code_tarifaire!B$3:K$1003,9,0)))</f>
        <v>1018</v>
      </c>
      <c r="R108" s="1" t="n">
        <f aca="false">IF(OR(L108&lt;&gt;"",M108&lt;&gt;""),R$21,VLOOKUP("CTR"&amp;N108,Cumul_par_Code_tarifaire!B$3:K$1003,10,0))</f>
        <v>1.55</v>
      </c>
    </row>
    <row r="109" customFormat="false" ht="12.8" hidden="false" customHeight="false" outlineLevel="0" collapsed="false">
      <c r="A109" s="73" t="s">
        <v>85</v>
      </c>
      <c r="B109" s="74" t="s">
        <v>183</v>
      </c>
      <c r="C109" s="75"/>
      <c r="D109" s="39" t="str">
        <f aca="false">IF(L109=L$22,L$21,IF(M109=M$22,M$21,K109))</f>
        <v>G5</v>
      </c>
      <c r="E109" s="82" t="n">
        <f aca="false">Q109</f>
        <v>1018</v>
      </c>
      <c r="F109" s="20"/>
      <c r="G109" s="77" t="n">
        <f aca="false">R109</f>
        <v>1.55</v>
      </c>
      <c r="H109" s="77" t="n">
        <f aca="false">G109*C109</f>
        <v>0</v>
      </c>
      <c r="I109" s="1" t="s">
        <v>147</v>
      </c>
      <c r="K109" s="78" t="s">
        <v>61</v>
      </c>
      <c r="L109" s="41"/>
      <c r="M109" s="78"/>
      <c r="N109" s="78" t="n">
        <v>1018</v>
      </c>
      <c r="O109" s="79" t="n">
        <f aca="false">IF(AND(L109="",M109=""),N109,"")</f>
        <v>1018</v>
      </c>
      <c r="P109" s="1" t="n">
        <f aca="false">VLOOKUP("CTR"&amp;N109,Cumul_par_Code_tarifaire!B$3:K$1003,2,0)</f>
        <v>0</v>
      </c>
      <c r="Q109" s="1" t="n">
        <f aca="false">IF(L109&lt;&gt;"",L$20,IF(M109&lt;&gt;"",M$20,VLOOKUP("CTR"&amp;N109,Cumul_par_Code_tarifaire!B$3:K$1003,9,0)))</f>
        <v>1018</v>
      </c>
      <c r="R109" s="1" t="n">
        <f aca="false">IF(OR(L109&lt;&gt;"",M109&lt;&gt;""),R$21,VLOOKUP("CTR"&amp;N109,Cumul_par_Code_tarifaire!B$3:K$1003,10,0))</f>
        <v>1.55</v>
      </c>
    </row>
    <row r="110" customFormat="false" ht="12.8" hidden="false" customHeight="false" outlineLevel="0" collapsed="false">
      <c r="A110" s="73" t="s">
        <v>184</v>
      </c>
      <c r="B110" s="74" t="s">
        <v>185</v>
      </c>
      <c r="C110" s="75"/>
      <c r="D110" s="39" t="str">
        <f aca="false">IF(L110=L$22,L$21,IF(M110=M$22,M$21,K110))</f>
        <v>G5</v>
      </c>
      <c r="E110" s="82" t="n">
        <f aca="false">Q110</f>
        <v>1018</v>
      </c>
      <c r="F110" s="20"/>
      <c r="G110" s="77" t="n">
        <f aca="false">R110</f>
        <v>1.55</v>
      </c>
      <c r="H110" s="77" t="n">
        <f aca="false">G110*C110</f>
        <v>0</v>
      </c>
      <c r="I110" s="1" t="s">
        <v>147</v>
      </c>
      <c r="K110" s="78" t="s">
        <v>61</v>
      </c>
      <c r="L110" s="41"/>
      <c r="M110" s="78"/>
      <c r="N110" s="78" t="n">
        <v>1018</v>
      </c>
      <c r="O110" s="79" t="n">
        <f aca="false">IF(AND(L110="",M110=""),N110,"")</f>
        <v>1018</v>
      </c>
      <c r="P110" s="1" t="n">
        <f aca="false">VLOOKUP("CTR"&amp;N110,Cumul_par_Code_tarifaire!B$3:K$1003,2,0)</f>
        <v>0</v>
      </c>
      <c r="Q110" s="1" t="n">
        <f aca="false">IF(L110&lt;&gt;"",L$20,IF(M110&lt;&gt;"",M$20,VLOOKUP("CTR"&amp;N110,Cumul_par_Code_tarifaire!B$3:K$1003,9,0)))</f>
        <v>1018</v>
      </c>
      <c r="R110" s="1" t="n">
        <f aca="false">IF(OR(L110&lt;&gt;"",M110&lt;&gt;""),R$21,VLOOKUP("CTR"&amp;N110,Cumul_par_Code_tarifaire!B$3:K$1003,10,0))</f>
        <v>1.55</v>
      </c>
    </row>
    <row r="111" customFormat="false" ht="12.8" hidden="false" customHeight="false" outlineLevel="0" collapsed="false">
      <c r="A111" s="73" t="s">
        <v>184</v>
      </c>
      <c r="B111" s="74" t="s">
        <v>186</v>
      </c>
      <c r="C111" s="75"/>
      <c r="D111" s="39" t="str">
        <f aca="false">IF(L111=L$22,L$21,IF(M111=M$22,M$21,K111))</f>
        <v>G5</v>
      </c>
      <c r="E111" s="82" t="n">
        <f aca="false">Q111</f>
        <v>1018</v>
      </c>
      <c r="F111" s="20"/>
      <c r="G111" s="77" t="n">
        <f aca="false">R111</f>
        <v>1.55</v>
      </c>
      <c r="H111" s="77" t="n">
        <f aca="false">G111*C111</f>
        <v>0</v>
      </c>
      <c r="I111" s="1" t="s">
        <v>147</v>
      </c>
      <c r="K111" s="78" t="s">
        <v>61</v>
      </c>
      <c r="L111" s="41"/>
      <c r="M111" s="78"/>
      <c r="N111" s="78" t="n">
        <v>1018</v>
      </c>
      <c r="O111" s="79" t="n">
        <f aca="false">IF(AND(L111="",M111=""),N111,"")</f>
        <v>1018</v>
      </c>
      <c r="P111" s="1" t="n">
        <f aca="false">VLOOKUP("CTR"&amp;N111,Cumul_par_Code_tarifaire!B$3:K$1003,2,0)</f>
        <v>0</v>
      </c>
      <c r="Q111" s="1" t="n">
        <f aca="false">IF(L111&lt;&gt;"",L$20,IF(M111&lt;&gt;"",M$20,VLOOKUP("CTR"&amp;N111,Cumul_par_Code_tarifaire!B$3:K$1003,9,0)))</f>
        <v>1018</v>
      </c>
      <c r="R111" s="1" t="n">
        <f aca="false">IF(OR(L111&lt;&gt;"",M111&lt;&gt;""),R$21,VLOOKUP("CTR"&amp;N111,Cumul_par_Code_tarifaire!B$3:K$1003,10,0))</f>
        <v>1.55</v>
      </c>
    </row>
    <row r="112" customFormat="false" ht="12.8" hidden="false" customHeight="false" outlineLevel="0" collapsed="false">
      <c r="A112" s="73" t="s">
        <v>187</v>
      </c>
      <c r="B112" s="74" t="s">
        <v>188</v>
      </c>
      <c r="C112" s="75"/>
      <c r="D112" s="39" t="str">
        <f aca="false">IF(L112=L$22,L$21,IF(M112=M$22,M$21,K112))</f>
        <v>G5</v>
      </c>
      <c r="E112" s="82" t="n">
        <f aca="false">Q112</f>
        <v>1018</v>
      </c>
      <c r="F112" s="20"/>
      <c r="G112" s="77" t="n">
        <f aca="false">R112</f>
        <v>1.55</v>
      </c>
      <c r="H112" s="77" t="n">
        <f aca="false">G112*C112</f>
        <v>0</v>
      </c>
      <c r="I112" s="1" t="s">
        <v>147</v>
      </c>
      <c r="K112" s="78" t="s">
        <v>61</v>
      </c>
      <c r="L112" s="41"/>
      <c r="M112" s="78"/>
      <c r="N112" s="78" t="n">
        <v>1018</v>
      </c>
      <c r="O112" s="79" t="n">
        <f aca="false">IF(AND(L112="",M112=""),N112,"")</f>
        <v>1018</v>
      </c>
      <c r="P112" s="1" t="n">
        <f aca="false">VLOOKUP("CTR"&amp;N112,Cumul_par_Code_tarifaire!B$3:K$1003,2,0)</f>
        <v>0</v>
      </c>
      <c r="Q112" s="1" t="n">
        <f aca="false">IF(L112&lt;&gt;"",L$20,IF(M112&lt;&gt;"",M$20,VLOOKUP("CTR"&amp;N112,Cumul_par_Code_tarifaire!B$3:K$1003,9,0)))</f>
        <v>1018</v>
      </c>
      <c r="R112" s="1" t="n">
        <f aca="false">IF(OR(L112&lt;&gt;"",M112&lt;&gt;""),R$21,VLOOKUP("CTR"&amp;N112,Cumul_par_Code_tarifaire!B$3:K$1003,10,0))</f>
        <v>1.55</v>
      </c>
    </row>
    <row r="113" s="5" customFormat="true" ht="12.8" hidden="true" customHeight="false" outlineLevel="0" collapsed="false">
      <c r="A113" s="73" t="s">
        <v>187</v>
      </c>
      <c r="B113" s="74" t="s">
        <v>189</v>
      </c>
      <c r="C113" s="75"/>
      <c r="D113" s="39" t="str">
        <f aca="false">IF(L113=L$22,L$21,IF(M113=M$22,M$21,K113))</f>
        <v>non dispo 2022</v>
      </c>
      <c r="E113" s="82" t="str">
        <f aca="false">Q113</f>
        <v>Nous Consulter</v>
      </c>
      <c r="F113" s="20"/>
      <c r="G113" s="77" t="n">
        <f aca="false">R113</f>
        <v>0</v>
      </c>
      <c r="H113" s="77" t="n">
        <f aca="false">G113*C113</f>
        <v>0</v>
      </c>
      <c r="I113" s="1" t="s">
        <v>147</v>
      </c>
      <c r="J113" s="1"/>
      <c r="K113" s="78" t="s">
        <v>61</v>
      </c>
      <c r="L113" s="41" t="s">
        <v>34</v>
      </c>
      <c r="M113" s="78"/>
      <c r="N113" s="78" t="n">
        <v>1018</v>
      </c>
      <c r="O113" s="79" t="str">
        <f aca="false">IF(AND(L113="",M113=""),N113,"")</f>
        <v/>
      </c>
      <c r="P113" s="1" t="n">
        <f aca="false">VLOOKUP("CTR"&amp;N113,Cumul_par_Code_tarifaire!B$3:K$1003,2,0)</f>
        <v>0</v>
      </c>
      <c r="Q113" s="1" t="str">
        <f aca="false">IF(L113&lt;&gt;"",L$20,IF(M113&lt;&gt;"",M$20,VLOOKUP("CTR"&amp;N113,Cumul_par_Code_tarifaire!B$3:K$1003,9,0)))</f>
        <v>Nous Consulter</v>
      </c>
      <c r="R113" s="1" t="n">
        <f aca="false">IF(OR(L113&lt;&gt;"",M113&lt;&gt;""),R$21,VLOOKUP("CTR"&amp;N113,Cumul_par_Code_tarifaire!B$3:K$1003,10,0))</f>
        <v>0</v>
      </c>
      <c r="S113" s="1"/>
    </row>
    <row r="114" s="5" customFormat="true" ht="12.8" hidden="true" customHeight="false" outlineLevel="0" collapsed="false">
      <c r="A114" s="73" t="s">
        <v>190</v>
      </c>
      <c r="B114" s="74"/>
      <c r="C114" s="75"/>
      <c r="D114" s="39" t="str">
        <f aca="false">IF(L114=L$22,L$21,IF(M114=M$22,M$21,K114))</f>
        <v>non dispo 2022</v>
      </c>
      <c r="E114" s="82" t="str">
        <f aca="false">Q114</f>
        <v>Nous Consulter</v>
      </c>
      <c r="F114" s="20"/>
      <c r="G114" s="77" t="n">
        <f aca="false">R114</f>
        <v>0</v>
      </c>
      <c r="H114" s="77" t="n">
        <f aca="false">G114*C114</f>
        <v>0</v>
      </c>
      <c r="I114" s="1" t="s">
        <v>147</v>
      </c>
      <c r="J114" s="1"/>
      <c r="K114" s="78" t="s">
        <v>61</v>
      </c>
      <c r="L114" s="41" t="s">
        <v>34</v>
      </c>
      <c r="M114" s="78"/>
      <c r="N114" s="78" t="n">
        <v>1018</v>
      </c>
      <c r="O114" s="79" t="str">
        <f aca="false">IF(AND(L114="",M114=""),N114,"")</f>
        <v/>
      </c>
      <c r="P114" s="1" t="n">
        <f aca="false">VLOOKUP("CTR"&amp;N114,Cumul_par_Code_tarifaire!B$3:K$1003,2,0)</f>
        <v>0</v>
      </c>
      <c r="Q114" s="1" t="str">
        <f aca="false">IF(L114&lt;&gt;"",L$20,IF(M114&lt;&gt;"",M$20,VLOOKUP("CTR"&amp;N114,Cumul_par_Code_tarifaire!B$3:K$1003,9,0)))</f>
        <v>Nous Consulter</v>
      </c>
      <c r="R114" s="1" t="n">
        <f aca="false">IF(OR(L114&lt;&gt;"",M114&lt;&gt;""),R$21,VLOOKUP("CTR"&amp;N114,Cumul_par_Code_tarifaire!B$3:K$1003,10,0))</f>
        <v>0</v>
      </c>
      <c r="S114" s="1"/>
    </row>
    <row r="115" customFormat="false" ht="12.8" hidden="false" customHeight="false" outlineLevel="0" collapsed="false">
      <c r="A115" s="73" t="s">
        <v>191</v>
      </c>
      <c r="B115" s="74" t="s">
        <v>192</v>
      </c>
      <c r="C115" s="75"/>
      <c r="D115" s="39" t="str">
        <f aca="false">IF(L115=L$22,L$21,IF(M115=M$22,M$21,K115))</f>
        <v>G5</v>
      </c>
      <c r="E115" s="82" t="n">
        <f aca="false">Q115</f>
        <v>1018</v>
      </c>
      <c r="F115" s="20"/>
      <c r="G115" s="77" t="n">
        <f aca="false">R115</f>
        <v>1.55</v>
      </c>
      <c r="H115" s="77" t="n">
        <f aca="false">G115*C115</f>
        <v>0</v>
      </c>
      <c r="I115" s="1" t="s">
        <v>147</v>
      </c>
      <c r="K115" s="78" t="s">
        <v>61</v>
      </c>
      <c r="L115" s="41"/>
      <c r="M115" s="78"/>
      <c r="N115" s="78" t="n">
        <v>1018</v>
      </c>
      <c r="O115" s="79" t="n">
        <f aca="false">IF(AND(L115="",M115=""),N115,"")</f>
        <v>1018</v>
      </c>
      <c r="P115" s="1" t="n">
        <f aca="false">VLOOKUP("CTR"&amp;N115,Cumul_par_Code_tarifaire!B$3:K$1003,2,0)</f>
        <v>0</v>
      </c>
      <c r="Q115" s="1" t="n">
        <f aca="false">IF(L115&lt;&gt;"",L$20,IF(M115&lt;&gt;"",M$20,VLOOKUP("CTR"&amp;N115,Cumul_par_Code_tarifaire!B$3:K$1003,9,0)))</f>
        <v>1018</v>
      </c>
      <c r="R115" s="1" t="n">
        <f aca="false">IF(OR(L115&lt;&gt;"",M115&lt;&gt;""),R$21,VLOOKUP("CTR"&amp;N115,Cumul_par_Code_tarifaire!B$3:K$1003,10,0))</f>
        <v>1.55</v>
      </c>
    </row>
    <row r="116" customFormat="false" ht="12.8" hidden="false" customHeight="false" outlineLevel="0" collapsed="false">
      <c r="A116" s="73" t="s">
        <v>193</v>
      </c>
      <c r="B116" s="74" t="s">
        <v>194</v>
      </c>
      <c r="C116" s="75"/>
      <c r="D116" s="39" t="str">
        <f aca="false">IF(L116=L$22,L$21,IF(M116=M$22,M$21,K116))</f>
        <v>G5</v>
      </c>
      <c r="E116" s="82" t="n">
        <f aca="false">Q116</f>
        <v>1018</v>
      </c>
      <c r="F116" s="20"/>
      <c r="G116" s="77" t="n">
        <f aca="false">R116</f>
        <v>1.55</v>
      </c>
      <c r="H116" s="77" t="n">
        <f aca="false">G116*C116</f>
        <v>0</v>
      </c>
      <c r="I116" s="1" t="s">
        <v>147</v>
      </c>
      <c r="K116" s="78" t="s">
        <v>61</v>
      </c>
      <c r="L116" s="41"/>
      <c r="M116" s="78"/>
      <c r="N116" s="78" t="n">
        <v>1018</v>
      </c>
      <c r="O116" s="79" t="n">
        <f aca="false">IF(AND(L116="",M116=""),N116,"")</f>
        <v>1018</v>
      </c>
      <c r="P116" s="1" t="n">
        <f aca="false">VLOOKUP("CTR"&amp;N116,Cumul_par_Code_tarifaire!B$3:K$1003,2,0)</f>
        <v>0</v>
      </c>
      <c r="Q116" s="1" t="n">
        <f aca="false">IF(L116&lt;&gt;"",L$20,IF(M116&lt;&gt;"",M$20,VLOOKUP("CTR"&amp;N116,Cumul_par_Code_tarifaire!B$3:K$1003,9,0)))</f>
        <v>1018</v>
      </c>
      <c r="R116" s="1" t="n">
        <f aca="false">IF(OR(L116&lt;&gt;"",M116&lt;&gt;""),R$21,VLOOKUP("CTR"&amp;N116,Cumul_par_Code_tarifaire!B$3:K$1003,10,0))</f>
        <v>1.55</v>
      </c>
    </row>
    <row r="117" customFormat="false" ht="12.8" hidden="false" customHeight="false" outlineLevel="0" collapsed="false">
      <c r="A117" s="73" t="s">
        <v>195</v>
      </c>
      <c r="B117" s="74" t="s">
        <v>196</v>
      </c>
      <c r="C117" s="75"/>
      <c r="D117" s="39" t="str">
        <f aca="false">IF(L117=L$22,L$21,IF(M117=M$22,M$21,K117))</f>
        <v>G5</v>
      </c>
      <c r="E117" s="82" t="n">
        <f aca="false">Q117</f>
        <v>1018</v>
      </c>
      <c r="F117" s="20"/>
      <c r="G117" s="77" t="n">
        <f aca="false">R117</f>
        <v>1.55</v>
      </c>
      <c r="H117" s="77" t="n">
        <f aca="false">G117*C117</f>
        <v>0</v>
      </c>
      <c r="I117" s="1" t="s">
        <v>147</v>
      </c>
      <c r="K117" s="78" t="s">
        <v>61</v>
      </c>
      <c r="L117" s="41"/>
      <c r="M117" s="78"/>
      <c r="N117" s="78" t="n">
        <v>1018</v>
      </c>
      <c r="O117" s="79" t="n">
        <f aca="false">IF(AND(L117="",M117=""),N117,"")</f>
        <v>1018</v>
      </c>
      <c r="P117" s="1" t="n">
        <f aca="false">VLOOKUP("CTR"&amp;N117,Cumul_par_Code_tarifaire!B$3:K$1003,2,0)</f>
        <v>0</v>
      </c>
      <c r="Q117" s="1" t="n">
        <f aca="false">IF(L117&lt;&gt;"",L$20,IF(M117&lt;&gt;"",M$20,VLOOKUP("CTR"&amp;N117,Cumul_par_Code_tarifaire!B$3:K$1003,9,0)))</f>
        <v>1018</v>
      </c>
      <c r="R117" s="1" t="n">
        <f aca="false">IF(OR(L117&lt;&gt;"",M117&lt;&gt;""),R$21,VLOOKUP("CTR"&amp;N117,Cumul_par_Code_tarifaire!B$3:K$1003,10,0))</f>
        <v>1.55</v>
      </c>
    </row>
    <row r="118" customFormat="false" ht="12.8" hidden="false" customHeight="false" outlineLevel="0" collapsed="false">
      <c r="A118" s="73" t="s">
        <v>197</v>
      </c>
      <c r="B118" s="74" t="s">
        <v>166</v>
      </c>
      <c r="C118" s="75"/>
      <c r="D118" s="39" t="str">
        <f aca="false">IF(L118=L$22,L$21,IF(M118=M$22,M$21,K118))</f>
        <v>G5</v>
      </c>
      <c r="E118" s="82" t="n">
        <f aca="false">Q118</f>
        <v>1018</v>
      </c>
      <c r="F118" s="20"/>
      <c r="G118" s="77" t="n">
        <f aca="false">R118</f>
        <v>1.55</v>
      </c>
      <c r="H118" s="77" t="n">
        <f aca="false">G118*C118</f>
        <v>0</v>
      </c>
      <c r="I118" s="1" t="s">
        <v>147</v>
      </c>
      <c r="K118" s="78" t="s">
        <v>61</v>
      </c>
      <c r="L118" s="41"/>
      <c r="M118" s="78"/>
      <c r="N118" s="78" t="n">
        <v>1018</v>
      </c>
      <c r="O118" s="79" t="n">
        <f aca="false">IF(AND(L118="",M118=""),N118,"")</f>
        <v>1018</v>
      </c>
      <c r="P118" s="1" t="n">
        <f aca="false">VLOOKUP("CTR"&amp;N118,Cumul_par_Code_tarifaire!B$3:K$1003,2,0)</f>
        <v>0</v>
      </c>
      <c r="Q118" s="1" t="n">
        <f aca="false">IF(L118&lt;&gt;"",L$20,IF(M118&lt;&gt;"",M$20,VLOOKUP("CTR"&amp;N118,Cumul_par_Code_tarifaire!B$3:K$1003,9,0)))</f>
        <v>1018</v>
      </c>
      <c r="R118" s="1" t="n">
        <f aca="false">IF(OR(L118&lt;&gt;"",M118&lt;&gt;""),R$21,VLOOKUP("CTR"&amp;N118,Cumul_par_Code_tarifaire!B$3:K$1003,10,0))</f>
        <v>1.55</v>
      </c>
    </row>
    <row r="119" customFormat="false" ht="12.8" hidden="false" customHeight="false" outlineLevel="0" collapsed="false">
      <c r="A119" s="73" t="s">
        <v>198</v>
      </c>
      <c r="B119" s="74" t="s">
        <v>199</v>
      </c>
      <c r="C119" s="75"/>
      <c r="D119" s="39" t="str">
        <f aca="false">IF(L119=L$22,L$21,IF(M119=M$22,M$21,K119))</f>
        <v>G5</v>
      </c>
      <c r="E119" s="82" t="n">
        <f aca="false">Q119</f>
        <v>1018</v>
      </c>
      <c r="F119" s="20"/>
      <c r="G119" s="77" t="n">
        <f aca="false">R119</f>
        <v>1.55</v>
      </c>
      <c r="H119" s="77" t="n">
        <f aca="false">G119*C119</f>
        <v>0</v>
      </c>
      <c r="I119" s="1" t="s">
        <v>147</v>
      </c>
      <c r="K119" s="78" t="s">
        <v>61</v>
      </c>
      <c r="L119" s="41"/>
      <c r="M119" s="78"/>
      <c r="N119" s="78" t="n">
        <v>1018</v>
      </c>
      <c r="O119" s="79" t="n">
        <f aca="false">IF(AND(L119="",M119=""),N119,"")</f>
        <v>1018</v>
      </c>
      <c r="P119" s="1" t="n">
        <f aca="false">VLOOKUP("CTR"&amp;N119,Cumul_par_Code_tarifaire!B$3:K$1003,2,0)</f>
        <v>0</v>
      </c>
      <c r="Q119" s="1" t="n">
        <f aca="false">IF(L119&lt;&gt;"",L$20,IF(M119&lt;&gt;"",M$20,VLOOKUP("CTR"&amp;N119,Cumul_par_Code_tarifaire!B$3:K$1003,9,0)))</f>
        <v>1018</v>
      </c>
      <c r="R119" s="1" t="n">
        <f aca="false">IF(OR(L119&lt;&gt;"",M119&lt;&gt;""),R$21,VLOOKUP("CTR"&amp;N119,Cumul_par_Code_tarifaire!B$3:K$1003,10,0))</f>
        <v>1.55</v>
      </c>
    </row>
    <row r="120" s="5" customFormat="true" ht="12.8" hidden="true" customHeight="false" outlineLevel="0" collapsed="false">
      <c r="A120" s="73" t="s">
        <v>200</v>
      </c>
      <c r="B120" s="74" t="s">
        <v>201</v>
      </c>
      <c r="C120" s="75"/>
      <c r="D120" s="39" t="str">
        <f aca="false">IF(L120=L$22,L$21,IF(M120=M$22,M$21,K120))</f>
        <v>non dispo 2022</v>
      </c>
      <c r="E120" s="82" t="str">
        <f aca="false">Q120</f>
        <v>Nous Consulter</v>
      </c>
      <c r="F120" s="20"/>
      <c r="G120" s="77" t="n">
        <f aca="false">R120</f>
        <v>0</v>
      </c>
      <c r="H120" s="77" t="n">
        <f aca="false">G120*C120</f>
        <v>0</v>
      </c>
      <c r="I120" s="1" t="s">
        <v>147</v>
      </c>
      <c r="J120" s="1"/>
      <c r="K120" s="78" t="s">
        <v>61</v>
      </c>
      <c r="L120" s="41" t="s">
        <v>34</v>
      </c>
      <c r="M120" s="78" t="s">
        <v>35</v>
      </c>
      <c r="N120" s="78" t="n">
        <v>1018</v>
      </c>
      <c r="O120" s="79" t="str">
        <f aca="false">IF(AND(L120="",M120=""),N120,"")</f>
        <v/>
      </c>
      <c r="P120" s="1" t="n">
        <f aca="false">VLOOKUP("CTR"&amp;N120,Cumul_par_Code_tarifaire!B$3:K$1003,2,0)</f>
        <v>0</v>
      </c>
      <c r="Q120" s="1" t="str">
        <f aca="false">IF(L120&lt;&gt;"",L$20,IF(M120&lt;&gt;"",M$20,VLOOKUP("CTR"&amp;N120,Cumul_par_Code_tarifaire!B$3:K$1003,9,0)))</f>
        <v>Nous Consulter</v>
      </c>
      <c r="R120" s="1" t="n">
        <f aca="false">IF(OR(L120&lt;&gt;"",M120&lt;&gt;""),R$21,VLOOKUP("CTR"&amp;N120,Cumul_par_Code_tarifaire!B$3:K$1003,10,0))</f>
        <v>0</v>
      </c>
      <c r="S120" s="1"/>
    </row>
    <row r="121" s="5" customFormat="true" ht="12.8" hidden="true" customHeight="false" outlineLevel="0" collapsed="false">
      <c r="A121" s="73" t="s">
        <v>200</v>
      </c>
      <c r="B121" s="74" t="s">
        <v>202</v>
      </c>
      <c r="C121" s="75"/>
      <c r="D121" s="39" t="str">
        <f aca="false">IF(L121=L$22,L$21,IF(M121=M$22,M$21,K121))</f>
        <v>non dispo 2022</v>
      </c>
      <c r="E121" s="82" t="str">
        <f aca="false">Q121</f>
        <v>Nous Consulter</v>
      </c>
      <c r="F121" s="20"/>
      <c r="G121" s="77" t="n">
        <f aca="false">R121</f>
        <v>0</v>
      </c>
      <c r="H121" s="77" t="n">
        <f aca="false">G121*C121</f>
        <v>0</v>
      </c>
      <c r="I121" s="1" t="s">
        <v>147</v>
      </c>
      <c r="J121" s="1"/>
      <c r="K121" s="78" t="s">
        <v>61</v>
      </c>
      <c r="L121" s="41" t="s">
        <v>34</v>
      </c>
      <c r="M121" s="78" t="s">
        <v>35</v>
      </c>
      <c r="N121" s="78" t="n">
        <v>1018</v>
      </c>
      <c r="O121" s="79" t="str">
        <f aca="false">IF(AND(L121="",M121=""),N121,"")</f>
        <v/>
      </c>
      <c r="P121" s="1" t="n">
        <f aca="false">VLOOKUP("CTR"&amp;N121,Cumul_par_Code_tarifaire!B$3:K$1003,2,0)</f>
        <v>0</v>
      </c>
      <c r="Q121" s="1" t="str">
        <f aca="false">IF(L121&lt;&gt;"",L$20,IF(M121&lt;&gt;"",M$20,VLOOKUP("CTR"&amp;N121,Cumul_par_Code_tarifaire!B$3:K$1003,9,0)))</f>
        <v>Nous Consulter</v>
      </c>
      <c r="R121" s="1" t="n">
        <f aca="false">IF(OR(L121&lt;&gt;"",M121&lt;&gt;""),R$21,VLOOKUP("CTR"&amp;N121,Cumul_par_Code_tarifaire!B$3:K$1003,10,0))</f>
        <v>0</v>
      </c>
      <c r="S121" s="1"/>
    </row>
    <row r="122" customFormat="false" ht="12.8" hidden="false" customHeight="false" outlineLevel="0" collapsed="false">
      <c r="A122" s="73" t="s">
        <v>200</v>
      </c>
      <c r="B122" s="74" t="s">
        <v>203</v>
      </c>
      <c r="C122" s="75"/>
      <c r="D122" s="39" t="str">
        <f aca="false">IF(L122=L$22,L$21,IF(M122=M$22,M$21,K122))</f>
        <v>G5</v>
      </c>
      <c r="E122" s="82" t="n">
        <f aca="false">Q122</f>
        <v>1018</v>
      </c>
      <c r="F122" s="20"/>
      <c r="G122" s="77" t="n">
        <f aca="false">R122</f>
        <v>1.55</v>
      </c>
      <c r="H122" s="77" t="n">
        <f aca="false">G122*C122</f>
        <v>0</v>
      </c>
      <c r="I122" s="1" t="s">
        <v>147</v>
      </c>
      <c r="K122" s="78" t="s">
        <v>61</v>
      </c>
      <c r="L122" s="41"/>
      <c r="M122" s="78"/>
      <c r="N122" s="78" t="n">
        <v>1018</v>
      </c>
      <c r="O122" s="79" t="n">
        <f aca="false">IF(AND(L122="",M122=""),N122,"")</f>
        <v>1018</v>
      </c>
      <c r="P122" s="1" t="n">
        <f aca="false">VLOOKUP("CTR"&amp;N122,Cumul_par_Code_tarifaire!B$3:K$1003,2,0)</f>
        <v>0</v>
      </c>
      <c r="Q122" s="1" t="n">
        <f aca="false">IF(L122&lt;&gt;"",L$20,IF(M122&lt;&gt;"",M$20,VLOOKUP("CTR"&amp;N122,Cumul_par_Code_tarifaire!B$3:K$1003,9,0)))</f>
        <v>1018</v>
      </c>
      <c r="R122" s="1" t="n">
        <f aca="false">IF(OR(L122&lt;&gt;"",M122&lt;&gt;""),R$21,VLOOKUP("CTR"&amp;N122,Cumul_par_Code_tarifaire!B$3:K$1003,10,0))</f>
        <v>1.55</v>
      </c>
    </row>
    <row r="123" customFormat="false" ht="12.8" hidden="false" customHeight="false" outlineLevel="0" collapsed="false">
      <c r="A123" s="73" t="s">
        <v>200</v>
      </c>
      <c r="B123" s="74" t="s">
        <v>204</v>
      </c>
      <c r="C123" s="75"/>
      <c r="D123" s="39" t="str">
        <f aca="false">IF(L123=L$22,L$21,IF(M123=M$22,M$21,K123))</f>
        <v>G5</v>
      </c>
      <c r="E123" s="82" t="n">
        <f aca="false">Q123</f>
        <v>1018</v>
      </c>
      <c r="F123" s="20"/>
      <c r="G123" s="77" t="n">
        <f aca="false">R123</f>
        <v>1.55</v>
      </c>
      <c r="H123" s="77" t="n">
        <f aca="false">G123*C123</f>
        <v>0</v>
      </c>
      <c r="I123" s="1" t="s">
        <v>147</v>
      </c>
      <c r="K123" s="78" t="s">
        <v>61</v>
      </c>
      <c r="L123" s="41"/>
      <c r="M123" s="78"/>
      <c r="N123" s="78" t="n">
        <v>1018</v>
      </c>
      <c r="O123" s="79" t="n">
        <f aca="false">IF(AND(L123="",M123=""),N123,"")</f>
        <v>1018</v>
      </c>
      <c r="P123" s="1" t="n">
        <f aca="false">VLOOKUP("CTR"&amp;N123,Cumul_par_Code_tarifaire!B$3:K$1003,2,0)</f>
        <v>0</v>
      </c>
      <c r="Q123" s="1" t="n">
        <f aca="false">IF(L123&lt;&gt;"",L$20,IF(M123&lt;&gt;"",M$20,VLOOKUP("CTR"&amp;N123,Cumul_par_Code_tarifaire!B$3:K$1003,9,0)))</f>
        <v>1018</v>
      </c>
      <c r="R123" s="1" t="n">
        <f aca="false">IF(OR(L123&lt;&gt;"",M123&lt;&gt;""),R$21,VLOOKUP("CTR"&amp;N123,Cumul_par_Code_tarifaire!B$3:K$1003,10,0))</f>
        <v>1.55</v>
      </c>
    </row>
    <row r="124" customFormat="false" ht="12.8" hidden="false" customHeight="false" outlineLevel="0" collapsed="false">
      <c r="A124" s="73" t="s">
        <v>205</v>
      </c>
      <c r="B124" s="74" t="s">
        <v>206</v>
      </c>
      <c r="C124" s="75"/>
      <c r="D124" s="39" t="str">
        <f aca="false">IF(L124=L$22,L$21,IF(M124=M$22,M$21,K124))</f>
        <v>G5</v>
      </c>
      <c r="E124" s="82" t="n">
        <f aca="false">Q124</f>
        <v>1018</v>
      </c>
      <c r="F124" s="20"/>
      <c r="G124" s="77" t="n">
        <f aca="false">R124</f>
        <v>1.55</v>
      </c>
      <c r="H124" s="77" t="n">
        <f aca="false">G124*C124</f>
        <v>0</v>
      </c>
      <c r="I124" s="1" t="s">
        <v>147</v>
      </c>
      <c r="K124" s="78" t="s">
        <v>61</v>
      </c>
      <c r="L124" s="41"/>
      <c r="M124" s="78"/>
      <c r="N124" s="78" t="n">
        <v>1018</v>
      </c>
      <c r="O124" s="79" t="n">
        <f aca="false">IF(AND(L124="",M124=""),N124,"")</f>
        <v>1018</v>
      </c>
      <c r="P124" s="1" t="n">
        <f aca="false">VLOOKUP("CTR"&amp;N124,Cumul_par_Code_tarifaire!B$3:K$1003,2,0)</f>
        <v>0</v>
      </c>
      <c r="Q124" s="1" t="n">
        <f aca="false">IF(L124&lt;&gt;"",L$20,IF(M124&lt;&gt;"",M$20,VLOOKUP("CTR"&amp;N124,Cumul_par_Code_tarifaire!B$3:K$1003,9,0)))</f>
        <v>1018</v>
      </c>
      <c r="R124" s="1" t="n">
        <f aca="false">IF(OR(L124&lt;&gt;"",M124&lt;&gt;""),R$21,VLOOKUP("CTR"&amp;N124,Cumul_par_Code_tarifaire!B$3:K$1003,10,0))</f>
        <v>1.55</v>
      </c>
    </row>
    <row r="125" customFormat="false" ht="12.8" hidden="false" customHeight="false" outlineLevel="0" collapsed="false">
      <c r="A125" s="73" t="s">
        <v>207</v>
      </c>
      <c r="B125" s="74" t="s">
        <v>208</v>
      </c>
      <c r="C125" s="75"/>
      <c r="D125" s="39" t="str">
        <f aca="false">IF(L125=L$22,L$21,IF(M125=M$22,M$21,K125))</f>
        <v>G5</v>
      </c>
      <c r="E125" s="82" t="n">
        <f aca="false">Q125</f>
        <v>1018</v>
      </c>
      <c r="F125" s="20"/>
      <c r="G125" s="77" t="n">
        <f aca="false">R125</f>
        <v>1.55</v>
      </c>
      <c r="H125" s="77" t="n">
        <f aca="false">G125*C125</f>
        <v>0</v>
      </c>
      <c r="I125" s="1" t="s">
        <v>147</v>
      </c>
      <c r="K125" s="78" t="s">
        <v>61</v>
      </c>
      <c r="L125" s="41"/>
      <c r="M125" s="78"/>
      <c r="N125" s="78" t="n">
        <v>1018</v>
      </c>
      <c r="O125" s="79" t="n">
        <f aca="false">IF(AND(L125="",M125=""),N125,"")</f>
        <v>1018</v>
      </c>
      <c r="P125" s="1" t="n">
        <f aca="false">VLOOKUP("CTR"&amp;N125,Cumul_par_Code_tarifaire!B$3:K$1003,2,0)</f>
        <v>0</v>
      </c>
      <c r="Q125" s="1" t="n">
        <f aca="false">IF(L125&lt;&gt;"",L$20,IF(M125&lt;&gt;"",M$20,VLOOKUP("CTR"&amp;N125,Cumul_par_Code_tarifaire!B$3:K$1003,9,0)))</f>
        <v>1018</v>
      </c>
      <c r="R125" s="1" t="n">
        <f aca="false">IF(OR(L125&lt;&gt;"",M125&lt;&gt;""),R$21,VLOOKUP("CTR"&amp;N125,Cumul_par_Code_tarifaire!B$3:K$1003,10,0))</f>
        <v>1.55</v>
      </c>
    </row>
    <row r="126" customFormat="false" ht="12.8" hidden="false" customHeight="false" outlineLevel="0" collapsed="false">
      <c r="A126" s="64" t="s">
        <v>209</v>
      </c>
      <c r="B126" s="65"/>
      <c r="C126" s="80"/>
      <c r="D126" s="67" t="n">
        <v>0</v>
      </c>
      <c r="E126" s="68"/>
      <c r="F126" s="69"/>
      <c r="G126" s="70"/>
      <c r="H126" s="70"/>
      <c r="I126" s="71"/>
      <c r="K126" s="81"/>
      <c r="L126" s="41"/>
      <c r="M126" s="81"/>
      <c r="N126" s="81"/>
      <c r="O126" s="79" t="n">
        <f aca="false">IF(AND(L126="",M126=""),N126,"")</f>
        <v>0</v>
      </c>
      <c r="P126" s="1" t="e">
        <f aca="false">VLOOKUP("CTR"&amp;N126,Cumul_par_Code_tarifaire!B$3:K$1003,2,0)</f>
        <v>#N/A</v>
      </c>
      <c r="Q126" s="1" t="e">
        <f aca="false">IF(L126&lt;&gt;"",L$20,IF(M126&lt;&gt;"",M$20,VLOOKUP("CTR"&amp;N126,Cumul_par_Code_tarifaire!B$3:K$1003,9,0)))</f>
        <v>#N/A</v>
      </c>
      <c r="R126" s="1" t="e">
        <f aca="false">IF(OR(L126&lt;&gt;"",M126&lt;&gt;""),R$21,VLOOKUP("CTR"&amp;N126,Cumul_par_Code_tarifaire!B$3:K$1003,10,0))</f>
        <v>#N/A</v>
      </c>
    </row>
    <row r="127" customFormat="false" ht="12.8" hidden="false" customHeight="false" outlineLevel="0" collapsed="false">
      <c r="A127" s="73" t="s">
        <v>210</v>
      </c>
      <c r="B127" s="74" t="s">
        <v>211</v>
      </c>
      <c r="C127" s="75"/>
      <c r="D127" s="39" t="str">
        <f aca="false">IF(L127=L$22,L$21,IF(M127=M$22,M$21,K127))</f>
        <v>G5</v>
      </c>
      <c r="E127" s="82" t="n">
        <f aca="false">Q127</f>
        <v>1038</v>
      </c>
      <c r="F127" s="20"/>
      <c r="G127" s="77" t="n">
        <f aca="false">R127</f>
        <v>1.85</v>
      </c>
      <c r="H127" s="77" t="n">
        <f aca="false">G127*C127</f>
        <v>0</v>
      </c>
      <c r="I127" s="1" t="s">
        <v>212</v>
      </c>
      <c r="K127" s="78" t="s">
        <v>61</v>
      </c>
      <c r="L127" s="41"/>
      <c r="M127" s="78"/>
      <c r="N127" s="78" t="n">
        <v>1038</v>
      </c>
      <c r="O127" s="79" t="n">
        <f aca="false">IF(AND(L127="",M127=""),N127,"")</f>
        <v>1038</v>
      </c>
      <c r="P127" s="1" t="n">
        <f aca="false">VLOOKUP("CTR"&amp;N127,Cumul_par_Code_tarifaire!B$3:K$1003,2,0)</f>
        <v>0</v>
      </c>
      <c r="Q127" s="1" t="n">
        <f aca="false">IF(L127&lt;&gt;"",L$20,IF(M127&lt;&gt;"",M$20,VLOOKUP("CTR"&amp;N127,Cumul_par_Code_tarifaire!B$3:K$1003,9,0)))</f>
        <v>1038</v>
      </c>
      <c r="R127" s="1" t="n">
        <f aca="false">IF(OR(L127&lt;&gt;"",M127&lt;&gt;""),R$21,VLOOKUP("CTR"&amp;N127,Cumul_par_Code_tarifaire!B$3:K$1003,10,0))</f>
        <v>1.85</v>
      </c>
    </row>
    <row r="128" customFormat="false" ht="12.8" hidden="false" customHeight="false" outlineLevel="0" collapsed="false">
      <c r="A128" s="73" t="s">
        <v>213</v>
      </c>
      <c r="B128" s="74" t="s">
        <v>214</v>
      </c>
      <c r="C128" s="75"/>
      <c r="D128" s="39" t="str">
        <f aca="false">IF(L128=L$22,L$21,IF(M128=M$22,M$21,K128))</f>
        <v>G5</v>
      </c>
      <c r="E128" s="82" t="n">
        <f aca="false">Q128</f>
        <v>1038</v>
      </c>
      <c r="F128" s="20"/>
      <c r="G128" s="77" t="n">
        <f aca="false">R128</f>
        <v>1.85</v>
      </c>
      <c r="H128" s="77" t="n">
        <f aca="false">G128*C128</f>
        <v>0</v>
      </c>
      <c r="I128" s="1" t="s">
        <v>212</v>
      </c>
      <c r="K128" s="78" t="s">
        <v>61</v>
      </c>
      <c r="L128" s="41"/>
      <c r="M128" s="78"/>
      <c r="N128" s="78" t="n">
        <v>1038</v>
      </c>
      <c r="O128" s="79" t="n">
        <f aca="false">IF(AND(L128="",M128=""),N128,"")</f>
        <v>1038</v>
      </c>
      <c r="P128" s="1" t="n">
        <f aca="false">VLOOKUP("CTR"&amp;N128,Cumul_par_Code_tarifaire!B$3:K$1003,2,0)</f>
        <v>0</v>
      </c>
      <c r="Q128" s="1" t="n">
        <f aca="false">IF(L128&lt;&gt;"",L$20,IF(M128&lt;&gt;"",M$20,VLOOKUP("CTR"&amp;N128,Cumul_par_Code_tarifaire!B$3:K$1003,9,0)))</f>
        <v>1038</v>
      </c>
      <c r="R128" s="1" t="n">
        <f aca="false">IF(OR(L128&lt;&gt;"",M128&lt;&gt;""),R$21,VLOOKUP("CTR"&amp;N128,Cumul_par_Code_tarifaire!B$3:K$1003,10,0))</f>
        <v>1.85</v>
      </c>
    </row>
    <row r="129" customFormat="false" ht="12.8" hidden="false" customHeight="false" outlineLevel="0" collapsed="false">
      <c r="A129" s="73" t="s">
        <v>215</v>
      </c>
      <c r="B129" s="74" t="s">
        <v>81</v>
      </c>
      <c r="C129" s="75"/>
      <c r="D129" s="39" t="str">
        <f aca="false">IF(L129=L$22,L$21,IF(M129=M$22,M$21,K129))</f>
        <v>G5</v>
      </c>
      <c r="E129" s="82" t="n">
        <f aca="false">Q129</f>
        <v>1038</v>
      </c>
      <c r="F129" s="20"/>
      <c r="G129" s="77" t="n">
        <f aca="false">R129</f>
        <v>1.85</v>
      </c>
      <c r="H129" s="77" t="n">
        <f aca="false">G129*C129</f>
        <v>0</v>
      </c>
      <c r="I129" s="1" t="s">
        <v>212</v>
      </c>
      <c r="K129" s="78" t="s">
        <v>61</v>
      </c>
      <c r="L129" s="41"/>
      <c r="M129" s="78"/>
      <c r="N129" s="78" t="n">
        <v>1038</v>
      </c>
      <c r="O129" s="79" t="n">
        <f aca="false">IF(AND(L129="",M129=""),N129,"")</f>
        <v>1038</v>
      </c>
      <c r="P129" s="1" t="n">
        <f aca="false">VLOOKUP("CTR"&amp;N129,Cumul_par_Code_tarifaire!B$3:K$1003,2,0)</f>
        <v>0</v>
      </c>
      <c r="Q129" s="1" t="n">
        <f aca="false">IF(L129&lt;&gt;"",L$20,IF(M129&lt;&gt;"",M$20,VLOOKUP("CTR"&amp;N129,Cumul_par_Code_tarifaire!B$3:K$1003,9,0)))</f>
        <v>1038</v>
      </c>
      <c r="R129" s="1" t="n">
        <f aca="false">IF(OR(L129&lt;&gt;"",M129&lt;&gt;""),R$21,VLOOKUP("CTR"&amp;N129,Cumul_par_Code_tarifaire!B$3:K$1003,10,0))</f>
        <v>1.85</v>
      </c>
    </row>
    <row r="130" customFormat="false" ht="12.8" hidden="false" customHeight="false" outlineLevel="0" collapsed="false">
      <c r="A130" s="73" t="s">
        <v>216</v>
      </c>
      <c r="B130" s="74" t="s">
        <v>217</v>
      </c>
      <c r="C130" s="75"/>
      <c r="D130" s="39" t="str">
        <f aca="false">IF(L130=L$22,L$21,IF(M130=M$22,M$21,K130))</f>
        <v>G5</v>
      </c>
      <c r="E130" s="82" t="n">
        <f aca="false">Q130</f>
        <v>1038</v>
      </c>
      <c r="F130" s="20"/>
      <c r="G130" s="77" t="n">
        <f aca="false">R130</f>
        <v>1.85</v>
      </c>
      <c r="H130" s="77" t="n">
        <f aca="false">G130*C130</f>
        <v>0</v>
      </c>
      <c r="I130" s="1" t="s">
        <v>212</v>
      </c>
      <c r="K130" s="78" t="s">
        <v>61</v>
      </c>
      <c r="L130" s="41"/>
      <c r="M130" s="78"/>
      <c r="N130" s="78" t="n">
        <v>1038</v>
      </c>
      <c r="O130" s="79" t="n">
        <f aca="false">IF(AND(L130="",M130=""),N130,"")</f>
        <v>1038</v>
      </c>
      <c r="P130" s="1" t="n">
        <f aca="false">VLOOKUP("CTR"&amp;N130,Cumul_par_Code_tarifaire!B$3:K$1003,2,0)</f>
        <v>0</v>
      </c>
      <c r="Q130" s="1" t="n">
        <f aca="false">IF(L130&lt;&gt;"",L$20,IF(M130&lt;&gt;"",M$20,VLOOKUP("CTR"&amp;N130,Cumul_par_Code_tarifaire!B$3:K$1003,9,0)))</f>
        <v>1038</v>
      </c>
      <c r="R130" s="1" t="n">
        <f aca="false">IF(OR(L130&lt;&gt;"",M130&lt;&gt;""),R$21,VLOOKUP("CTR"&amp;N130,Cumul_par_Code_tarifaire!B$3:K$1003,10,0))</f>
        <v>1.85</v>
      </c>
    </row>
    <row r="131" customFormat="false" ht="12.8" hidden="false" customHeight="false" outlineLevel="0" collapsed="false">
      <c r="A131" s="73" t="s">
        <v>218</v>
      </c>
      <c r="B131" s="74" t="s">
        <v>219</v>
      </c>
      <c r="C131" s="75"/>
      <c r="D131" s="39" t="str">
        <f aca="false">IF(L131=L$22,L$21,IF(M131=M$22,M$21,K131))</f>
        <v>G5</v>
      </c>
      <c r="E131" s="82" t="n">
        <f aca="false">Q131</f>
        <v>1038</v>
      </c>
      <c r="F131" s="20"/>
      <c r="G131" s="77" t="n">
        <f aca="false">R131</f>
        <v>1.85</v>
      </c>
      <c r="H131" s="77" t="n">
        <f aca="false">G131*C131</f>
        <v>0</v>
      </c>
      <c r="I131" s="1" t="s">
        <v>212</v>
      </c>
      <c r="K131" s="78" t="s">
        <v>61</v>
      </c>
      <c r="L131" s="41"/>
      <c r="M131" s="78"/>
      <c r="N131" s="78" t="n">
        <v>1038</v>
      </c>
      <c r="O131" s="79" t="n">
        <f aca="false">IF(AND(L131="",M131=""),N131,"")</f>
        <v>1038</v>
      </c>
      <c r="P131" s="1" t="n">
        <f aca="false">VLOOKUP("CTR"&amp;N131,Cumul_par_Code_tarifaire!B$3:K$1003,2,0)</f>
        <v>0</v>
      </c>
      <c r="Q131" s="1" t="n">
        <f aca="false">IF(L131&lt;&gt;"",L$20,IF(M131&lt;&gt;"",M$20,VLOOKUP("CTR"&amp;N131,Cumul_par_Code_tarifaire!B$3:K$1003,9,0)))</f>
        <v>1038</v>
      </c>
      <c r="R131" s="1" t="n">
        <f aca="false">IF(OR(L131&lt;&gt;"",M131&lt;&gt;""),R$21,VLOOKUP("CTR"&amp;N131,Cumul_par_Code_tarifaire!B$3:K$1003,10,0))</f>
        <v>1.85</v>
      </c>
    </row>
    <row r="132" customFormat="false" ht="12.8" hidden="false" customHeight="false" outlineLevel="0" collapsed="false">
      <c r="A132" s="73" t="s">
        <v>220</v>
      </c>
      <c r="B132" s="74" t="s">
        <v>221</v>
      </c>
      <c r="C132" s="75"/>
      <c r="D132" s="39" t="str">
        <f aca="false">IF(L132=L$22,L$21,IF(M132=M$22,M$21,K132))</f>
        <v>G5</v>
      </c>
      <c r="E132" s="82" t="n">
        <f aca="false">Q132</f>
        <v>1038</v>
      </c>
      <c r="F132" s="20"/>
      <c r="G132" s="77" t="n">
        <f aca="false">R132</f>
        <v>1.85</v>
      </c>
      <c r="H132" s="77" t="n">
        <f aca="false">G132*C132</f>
        <v>0</v>
      </c>
      <c r="I132" s="1" t="s">
        <v>212</v>
      </c>
      <c r="K132" s="78" t="s">
        <v>61</v>
      </c>
      <c r="L132" s="41"/>
      <c r="M132" s="78"/>
      <c r="N132" s="78" t="n">
        <v>1038</v>
      </c>
      <c r="O132" s="79" t="n">
        <f aca="false">IF(AND(L132="",M132=""),N132,"")</f>
        <v>1038</v>
      </c>
      <c r="P132" s="1" t="n">
        <f aca="false">VLOOKUP("CTR"&amp;N132,Cumul_par_Code_tarifaire!B$3:K$1003,2,0)</f>
        <v>0</v>
      </c>
      <c r="Q132" s="1" t="n">
        <f aca="false">IF(L132&lt;&gt;"",L$20,IF(M132&lt;&gt;"",M$20,VLOOKUP("CTR"&amp;N132,Cumul_par_Code_tarifaire!B$3:K$1003,9,0)))</f>
        <v>1038</v>
      </c>
      <c r="R132" s="1" t="n">
        <f aca="false">IF(OR(L132&lt;&gt;"",M132&lt;&gt;""),R$21,VLOOKUP("CTR"&amp;N132,Cumul_par_Code_tarifaire!B$3:K$1003,10,0))</f>
        <v>1.85</v>
      </c>
    </row>
    <row r="133" customFormat="false" ht="12.8" hidden="false" customHeight="false" outlineLevel="0" collapsed="false">
      <c r="A133" s="73" t="s">
        <v>222</v>
      </c>
      <c r="B133" s="74" t="s">
        <v>81</v>
      </c>
      <c r="C133" s="75"/>
      <c r="D133" s="39" t="str">
        <f aca="false">IF(L133=L$22,L$21,IF(M133=M$22,M$21,K133))</f>
        <v>G5</v>
      </c>
      <c r="E133" s="82" t="n">
        <f aca="false">Q133</f>
        <v>1038</v>
      </c>
      <c r="F133" s="20"/>
      <c r="G133" s="77" t="n">
        <f aca="false">R133</f>
        <v>1.85</v>
      </c>
      <c r="H133" s="77" t="n">
        <f aca="false">G133*C133</f>
        <v>0</v>
      </c>
      <c r="I133" s="1" t="s">
        <v>212</v>
      </c>
      <c r="K133" s="78" t="s">
        <v>61</v>
      </c>
      <c r="L133" s="41"/>
      <c r="M133" s="78"/>
      <c r="N133" s="78" t="n">
        <v>1038</v>
      </c>
      <c r="O133" s="79" t="n">
        <f aca="false">IF(AND(L133="",M133=""),N133,"")</f>
        <v>1038</v>
      </c>
      <c r="P133" s="1" t="n">
        <f aca="false">VLOOKUP("CTR"&amp;N133,Cumul_par_Code_tarifaire!B$3:K$1003,2,0)</f>
        <v>0</v>
      </c>
      <c r="Q133" s="1" t="n">
        <f aca="false">IF(L133&lt;&gt;"",L$20,IF(M133&lt;&gt;"",M$20,VLOOKUP("CTR"&amp;N133,Cumul_par_Code_tarifaire!B$3:K$1003,9,0)))</f>
        <v>1038</v>
      </c>
      <c r="R133" s="1" t="n">
        <f aca="false">IF(OR(L133&lt;&gt;"",M133&lt;&gt;""),R$21,VLOOKUP("CTR"&amp;N133,Cumul_par_Code_tarifaire!B$3:K$1003,10,0))</f>
        <v>1.85</v>
      </c>
    </row>
    <row r="134" customFormat="false" ht="12.8" hidden="false" customHeight="false" outlineLevel="0" collapsed="false">
      <c r="A134" s="73" t="s">
        <v>223</v>
      </c>
      <c r="B134" s="74" t="s">
        <v>211</v>
      </c>
      <c r="C134" s="75"/>
      <c r="D134" s="39" t="str">
        <f aca="false">IF(L134=L$22,L$21,IF(M134=M$22,M$21,K134))</f>
        <v>G5</v>
      </c>
      <c r="E134" s="82" t="n">
        <f aca="false">Q134</f>
        <v>1038</v>
      </c>
      <c r="F134" s="22"/>
      <c r="G134" s="77" t="n">
        <f aca="false">R134</f>
        <v>1.85</v>
      </c>
      <c r="H134" s="77" t="n">
        <f aca="false">G134*C134</f>
        <v>0</v>
      </c>
      <c r="I134" s="1" t="s">
        <v>212</v>
      </c>
      <c r="K134" s="78" t="s">
        <v>61</v>
      </c>
      <c r="L134" s="41"/>
      <c r="M134" s="78"/>
      <c r="N134" s="78" t="n">
        <v>1038</v>
      </c>
      <c r="O134" s="79" t="n">
        <f aca="false">IF(AND(L134="",M134=""),N134,"")</f>
        <v>1038</v>
      </c>
      <c r="P134" s="1" t="n">
        <f aca="false">VLOOKUP("CTR"&amp;N134,Cumul_par_Code_tarifaire!B$3:K$1003,2,0)</f>
        <v>0</v>
      </c>
      <c r="Q134" s="1" t="n">
        <f aca="false">IF(L134&lt;&gt;"",L$20,IF(M134&lt;&gt;"",M$20,VLOOKUP("CTR"&amp;N134,Cumul_par_Code_tarifaire!B$3:K$1003,9,0)))</f>
        <v>1038</v>
      </c>
      <c r="R134" s="1" t="n">
        <f aca="false">IF(OR(L134&lt;&gt;"",M134&lt;&gt;""),R$21,VLOOKUP("CTR"&amp;N134,Cumul_par_Code_tarifaire!B$3:K$1003,10,0))</f>
        <v>1.85</v>
      </c>
    </row>
    <row r="135" customFormat="false" ht="12.8" hidden="false" customHeight="false" outlineLevel="0" collapsed="false">
      <c r="A135" s="73" t="s">
        <v>224</v>
      </c>
      <c r="B135" s="74" t="s">
        <v>225</v>
      </c>
      <c r="C135" s="75"/>
      <c r="D135" s="39" t="str">
        <f aca="false">IF(L135=L$22,L$21,IF(M135=M$22,M$21,K135))</f>
        <v>G5</v>
      </c>
      <c r="E135" s="82" t="n">
        <f aca="false">Q135</f>
        <v>1038</v>
      </c>
      <c r="F135" s="20"/>
      <c r="G135" s="77" t="n">
        <f aca="false">R135</f>
        <v>1.85</v>
      </c>
      <c r="H135" s="77" t="n">
        <f aca="false">G135*C135</f>
        <v>0</v>
      </c>
      <c r="I135" s="1" t="s">
        <v>212</v>
      </c>
      <c r="K135" s="78" t="s">
        <v>61</v>
      </c>
      <c r="L135" s="41"/>
      <c r="M135" s="78"/>
      <c r="N135" s="78" t="n">
        <v>1038</v>
      </c>
      <c r="O135" s="79" t="n">
        <f aca="false">IF(AND(L135="",M135=""),N135,"")</f>
        <v>1038</v>
      </c>
      <c r="P135" s="1" t="n">
        <f aca="false">VLOOKUP("CTR"&amp;N135,Cumul_par_Code_tarifaire!B$3:K$1003,2,0)</f>
        <v>0</v>
      </c>
      <c r="Q135" s="1" t="n">
        <f aca="false">IF(L135&lt;&gt;"",L$20,IF(M135&lt;&gt;"",M$20,VLOOKUP("CTR"&amp;N135,Cumul_par_Code_tarifaire!B$3:K$1003,9,0)))</f>
        <v>1038</v>
      </c>
      <c r="R135" s="1" t="n">
        <f aca="false">IF(OR(L135&lt;&gt;"",M135&lt;&gt;""),R$21,VLOOKUP("CTR"&amp;N135,Cumul_par_Code_tarifaire!B$3:K$1003,10,0))</f>
        <v>1.85</v>
      </c>
    </row>
    <row r="136" customFormat="false" ht="12.8" hidden="false" customHeight="false" outlineLevel="0" collapsed="false">
      <c r="A136" s="73" t="s">
        <v>226</v>
      </c>
      <c r="B136" s="74"/>
      <c r="C136" s="75"/>
      <c r="D136" s="39" t="str">
        <f aca="false">IF(L136=L$22,L$21,IF(M136=M$22,M$21,K136))</f>
        <v>G5</v>
      </c>
      <c r="E136" s="82" t="n">
        <f aca="false">Q136</f>
        <v>1038</v>
      </c>
      <c r="F136" s="20"/>
      <c r="G136" s="77" t="n">
        <f aca="false">R136</f>
        <v>1.85</v>
      </c>
      <c r="H136" s="77" t="n">
        <f aca="false">G136*C136</f>
        <v>0</v>
      </c>
      <c r="I136" s="1" t="s">
        <v>212</v>
      </c>
      <c r="K136" s="78" t="s">
        <v>61</v>
      </c>
      <c r="L136" s="41"/>
      <c r="M136" s="78"/>
      <c r="N136" s="78" t="n">
        <v>1038</v>
      </c>
      <c r="O136" s="79" t="n">
        <f aca="false">IF(AND(L136="",M136=""),N136,"")</f>
        <v>1038</v>
      </c>
      <c r="P136" s="1" t="n">
        <f aca="false">VLOOKUP("CTR"&amp;N136,Cumul_par_Code_tarifaire!B$3:K$1003,2,0)</f>
        <v>0</v>
      </c>
      <c r="Q136" s="1" t="n">
        <f aca="false">IF(L136&lt;&gt;"",L$20,IF(M136&lt;&gt;"",M$20,VLOOKUP("CTR"&amp;N136,Cumul_par_Code_tarifaire!B$3:K$1003,9,0)))</f>
        <v>1038</v>
      </c>
      <c r="R136" s="1" t="n">
        <f aca="false">IF(OR(L136&lt;&gt;"",M136&lt;&gt;""),R$21,VLOOKUP("CTR"&amp;N136,Cumul_par_Code_tarifaire!B$3:K$1003,10,0))</f>
        <v>1.85</v>
      </c>
    </row>
    <row r="137" customFormat="false" ht="12.8" hidden="false" customHeight="false" outlineLevel="0" collapsed="false">
      <c r="A137" s="73" t="s">
        <v>227</v>
      </c>
      <c r="B137" s="74" t="s">
        <v>228</v>
      </c>
      <c r="C137" s="75"/>
      <c r="D137" s="39" t="str">
        <f aca="false">IF(L137=L$22,L$21,IF(M137=M$22,M$21,K137))</f>
        <v>G5</v>
      </c>
      <c r="E137" s="82" t="n">
        <f aca="false">Q137</f>
        <v>1038</v>
      </c>
      <c r="F137" s="20"/>
      <c r="G137" s="77" t="n">
        <f aca="false">R137</f>
        <v>1.85</v>
      </c>
      <c r="H137" s="77" t="n">
        <f aca="false">G137*C137</f>
        <v>0</v>
      </c>
      <c r="I137" s="1" t="s">
        <v>212</v>
      </c>
      <c r="K137" s="78" t="s">
        <v>61</v>
      </c>
      <c r="L137" s="41"/>
      <c r="M137" s="78"/>
      <c r="N137" s="78" t="n">
        <v>1038</v>
      </c>
      <c r="O137" s="79" t="n">
        <f aca="false">IF(AND(L137="",M137=""),N137,"")</f>
        <v>1038</v>
      </c>
      <c r="P137" s="1" t="n">
        <f aca="false">VLOOKUP("CTR"&amp;N137,Cumul_par_Code_tarifaire!B$3:K$1003,2,0)</f>
        <v>0</v>
      </c>
      <c r="Q137" s="1" t="n">
        <f aca="false">IF(L137&lt;&gt;"",L$20,IF(M137&lt;&gt;"",M$20,VLOOKUP("CTR"&amp;N137,Cumul_par_Code_tarifaire!B$3:K$1003,9,0)))</f>
        <v>1038</v>
      </c>
      <c r="R137" s="1" t="n">
        <f aca="false">IF(OR(L137&lt;&gt;"",M137&lt;&gt;""),R$21,VLOOKUP("CTR"&amp;N137,Cumul_par_Code_tarifaire!B$3:K$1003,10,0))</f>
        <v>1.85</v>
      </c>
    </row>
    <row r="138" customFormat="false" ht="12.8" hidden="false" customHeight="false" outlineLevel="0" collapsed="false">
      <c r="A138" s="64" t="s">
        <v>229</v>
      </c>
      <c r="B138" s="65"/>
      <c r="C138" s="80"/>
      <c r="D138" s="67" t="n">
        <v>0</v>
      </c>
      <c r="E138" s="68"/>
      <c r="F138" s="69"/>
      <c r="G138" s="70"/>
      <c r="H138" s="70"/>
      <c r="I138" s="71"/>
      <c r="K138" s="81"/>
      <c r="L138" s="41"/>
      <c r="M138" s="81"/>
      <c r="N138" s="81"/>
      <c r="O138" s="79" t="n">
        <f aca="false">IF(AND(L138="",M138=""),N138,"")</f>
        <v>0</v>
      </c>
      <c r="P138" s="1" t="e">
        <f aca="false">VLOOKUP("CTR"&amp;N138,Cumul_par_Code_tarifaire!B$3:K$1003,2,0)</f>
        <v>#N/A</v>
      </c>
      <c r="Q138" s="1" t="e">
        <f aca="false">IF(L138&lt;&gt;"",L$20,IF(M138&lt;&gt;"",M$20,VLOOKUP("CTR"&amp;N138,Cumul_par_Code_tarifaire!B$3:K$1003,9,0)))</f>
        <v>#N/A</v>
      </c>
      <c r="R138" s="1" t="e">
        <f aca="false">IF(OR(L138&lt;&gt;"",M138&lt;&gt;""),R$21,VLOOKUP("CTR"&amp;N138,Cumul_par_Code_tarifaire!B$3:K$1003,10,0))</f>
        <v>#N/A</v>
      </c>
    </row>
    <row r="139" customFormat="false" ht="12.8" hidden="false" customHeight="false" outlineLevel="0" collapsed="false">
      <c r="A139" s="73" t="s">
        <v>230</v>
      </c>
      <c r="B139" s="74" t="s">
        <v>231</v>
      </c>
      <c r="C139" s="75"/>
      <c r="D139" s="39" t="str">
        <f aca="false">IF(L139=L$22,L$21,IF(M139=M$22,M$21,K139))</f>
        <v>G5</v>
      </c>
      <c r="E139" s="82" t="n">
        <f aca="false">Q139</f>
        <v>1016</v>
      </c>
      <c r="F139" s="20"/>
      <c r="G139" s="77" t="n">
        <f aca="false">R139</f>
        <v>2.85</v>
      </c>
      <c r="H139" s="77" t="n">
        <f aca="false">G139*C139</f>
        <v>0</v>
      </c>
      <c r="I139" s="1" t="s">
        <v>232</v>
      </c>
      <c r="K139" s="78" t="s">
        <v>61</v>
      </c>
      <c r="L139" s="41"/>
      <c r="M139" s="78"/>
      <c r="N139" s="78" t="n">
        <v>1016</v>
      </c>
      <c r="O139" s="79" t="n">
        <f aca="false">IF(AND(L139="",M139=""),N139,"")</f>
        <v>1016</v>
      </c>
      <c r="P139" s="1" t="n">
        <f aca="false">VLOOKUP("CTR"&amp;N139,Cumul_par_Code_tarifaire!B$3:K$1003,2,0)</f>
        <v>0</v>
      </c>
      <c r="Q139" s="1" t="n">
        <f aca="false">IF(L139&lt;&gt;"",L$20,IF(M139&lt;&gt;"",M$20,VLOOKUP("CTR"&amp;N139,Cumul_par_Code_tarifaire!B$3:K$1003,9,0)))</f>
        <v>1016</v>
      </c>
      <c r="R139" s="1" t="n">
        <f aca="false">IF(OR(L139&lt;&gt;"",M139&lt;&gt;""),R$21,VLOOKUP("CTR"&amp;N139,Cumul_par_Code_tarifaire!B$3:K$1003,10,0))</f>
        <v>2.85</v>
      </c>
    </row>
    <row r="140" customFormat="false" ht="12.8" hidden="false" customHeight="false" outlineLevel="0" collapsed="false">
      <c r="A140" s="73" t="s">
        <v>233</v>
      </c>
      <c r="B140" s="74"/>
      <c r="C140" s="75"/>
      <c r="D140" s="39" t="str">
        <f aca="false">IF(L140=L$22,L$21,IF(M140=M$22,M$21,K140))</f>
        <v>G5</v>
      </c>
      <c r="E140" s="82" t="n">
        <f aca="false">Q140</f>
        <v>1016</v>
      </c>
      <c r="F140" s="20"/>
      <c r="G140" s="77" t="n">
        <f aca="false">R140</f>
        <v>2.85</v>
      </c>
      <c r="H140" s="77" t="n">
        <f aca="false">G140*C140</f>
        <v>0</v>
      </c>
      <c r="I140" s="1" t="s">
        <v>232</v>
      </c>
      <c r="K140" s="78" t="s">
        <v>61</v>
      </c>
      <c r="L140" s="41"/>
      <c r="M140" s="78"/>
      <c r="N140" s="78" t="n">
        <v>1016</v>
      </c>
      <c r="O140" s="79" t="n">
        <f aca="false">IF(AND(L140="",M140=""),N140,"")</f>
        <v>1016</v>
      </c>
      <c r="P140" s="1" t="n">
        <f aca="false">VLOOKUP("CTR"&amp;N140,Cumul_par_Code_tarifaire!B$3:K$1003,2,0)</f>
        <v>0</v>
      </c>
      <c r="Q140" s="1" t="n">
        <f aca="false">IF(L140&lt;&gt;"",L$20,IF(M140&lt;&gt;"",M$20,VLOOKUP("CTR"&amp;N140,Cumul_par_Code_tarifaire!B$3:K$1003,9,0)))</f>
        <v>1016</v>
      </c>
      <c r="R140" s="1" t="n">
        <f aca="false">IF(OR(L140&lt;&gt;"",M140&lt;&gt;""),R$21,VLOOKUP("CTR"&amp;N140,Cumul_par_Code_tarifaire!B$3:K$1003,10,0))</f>
        <v>2.85</v>
      </c>
    </row>
    <row r="141" customFormat="false" ht="12.8" hidden="false" customHeight="false" outlineLevel="0" collapsed="false">
      <c r="A141" s="73" t="s">
        <v>234</v>
      </c>
      <c r="B141" s="74" t="s">
        <v>235</v>
      </c>
      <c r="C141" s="75"/>
      <c r="D141" s="39" t="str">
        <f aca="false">IF(L141=L$22,L$21,IF(M141=M$22,M$21,K141))</f>
        <v>G5</v>
      </c>
      <c r="E141" s="82" t="n">
        <f aca="false">Q141</f>
        <v>1016</v>
      </c>
      <c r="F141" s="20"/>
      <c r="G141" s="77" t="n">
        <f aca="false">R141</f>
        <v>2.85</v>
      </c>
      <c r="H141" s="77" t="n">
        <f aca="false">G141*C141</f>
        <v>0</v>
      </c>
      <c r="I141" s="1" t="s">
        <v>232</v>
      </c>
      <c r="K141" s="78" t="s">
        <v>61</v>
      </c>
      <c r="L141" s="41"/>
      <c r="M141" s="78"/>
      <c r="N141" s="78" t="n">
        <v>1016</v>
      </c>
      <c r="O141" s="79" t="n">
        <f aca="false">IF(AND(L141="",M141=""),N141,"")</f>
        <v>1016</v>
      </c>
      <c r="P141" s="1" t="n">
        <f aca="false">VLOOKUP("CTR"&amp;N141,Cumul_par_Code_tarifaire!B$3:K$1003,2,0)</f>
        <v>0</v>
      </c>
      <c r="Q141" s="1" t="n">
        <f aca="false">IF(L141&lt;&gt;"",L$20,IF(M141&lt;&gt;"",M$20,VLOOKUP("CTR"&amp;N141,Cumul_par_Code_tarifaire!B$3:K$1003,9,0)))</f>
        <v>1016</v>
      </c>
      <c r="R141" s="1" t="n">
        <f aca="false">IF(OR(L141&lt;&gt;"",M141&lt;&gt;""),R$21,VLOOKUP("CTR"&amp;N141,Cumul_par_Code_tarifaire!B$3:K$1003,10,0))</f>
        <v>2.85</v>
      </c>
    </row>
    <row r="142" customFormat="false" ht="12.8" hidden="false" customHeight="false" outlineLevel="0" collapsed="false">
      <c r="A142" s="73" t="s">
        <v>236</v>
      </c>
      <c r="B142" s="74" t="s">
        <v>237</v>
      </c>
      <c r="C142" s="75"/>
      <c r="D142" s="39" t="str">
        <f aca="false">IF(L142=L$22,L$21,IF(M142=M$22,M$21,K142))</f>
        <v>G5</v>
      </c>
      <c r="E142" s="82" t="n">
        <f aca="false">Q142</f>
        <v>1016</v>
      </c>
      <c r="F142" s="20"/>
      <c r="G142" s="77" t="n">
        <f aca="false">R142</f>
        <v>2.85</v>
      </c>
      <c r="H142" s="77" t="n">
        <f aca="false">G142*C142</f>
        <v>0</v>
      </c>
      <c r="I142" s="1" t="s">
        <v>232</v>
      </c>
      <c r="K142" s="78" t="s">
        <v>61</v>
      </c>
      <c r="L142" s="41"/>
      <c r="M142" s="78"/>
      <c r="N142" s="78" t="n">
        <v>1016</v>
      </c>
      <c r="O142" s="79" t="n">
        <f aca="false">IF(AND(L142="",M142=""),N142,"")</f>
        <v>1016</v>
      </c>
      <c r="P142" s="1" t="n">
        <f aca="false">VLOOKUP("CTR"&amp;N142,Cumul_par_Code_tarifaire!B$3:K$1003,2,0)</f>
        <v>0</v>
      </c>
      <c r="Q142" s="1" t="n">
        <f aca="false">IF(L142&lt;&gt;"",L$20,IF(M142&lt;&gt;"",M$20,VLOOKUP("CTR"&amp;N142,Cumul_par_Code_tarifaire!B$3:K$1003,9,0)))</f>
        <v>1016</v>
      </c>
      <c r="R142" s="1" t="n">
        <f aca="false">IF(OR(L142&lt;&gt;"",M142&lt;&gt;""),R$21,VLOOKUP("CTR"&amp;N142,Cumul_par_Code_tarifaire!B$3:K$1003,10,0))</f>
        <v>2.85</v>
      </c>
      <c r="V142" s="0"/>
      <c r="W142" s="0"/>
    </row>
    <row r="143" customFormat="false" ht="12.8" hidden="false" customHeight="false" outlineLevel="0" collapsed="false">
      <c r="A143" s="73" t="s">
        <v>238</v>
      </c>
      <c r="B143" s="74" t="s">
        <v>70</v>
      </c>
      <c r="C143" s="75"/>
      <c r="D143" s="39" t="str">
        <f aca="false">IF(L143=L$22,L$21,IF(M143=M$22,M$21,K143))</f>
        <v>G5</v>
      </c>
      <c r="E143" s="82" t="n">
        <f aca="false">Q143</f>
        <v>1016</v>
      </c>
      <c r="F143" s="20"/>
      <c r="G143" s="77" t="n">
        <f aca="false">R143</f>
        <v>2.85</v>
      </c>
      <c r="H143" s="77" t="n">
        <f aca="false">G143*C143</f>
        <v>0</v>
      </c>
      <c r="I143" s="1" t="s">
        <v>232</v>
      </c>
      <c r="K143" s="78" t="s">
        <v>61</v>
      </c>
      <c r="L143" s="41"/>
      <c r="M143" s="78"/>
      <c r="N143" s="78" t="n">
        <v>1016</v>
      </c>
      <c r="O143" s="79" t="n">
        <f aca="false">IF(AND(L143="",M143=""),N143,"")</f>
        <v>1016</v>
      </c>
      <c r="P143" s="1" t="n">
        <f aca="false">VLOOKUP("CTR"&amp;N143,Cumul_par_Code_tarifaire!B$3:K$1003,2,0)</f>
        <v>0</v>
      </c>
      <c r="Q143" s="1" t="n">
        <f aca="false">IF(L143&lt;&gt;"",L$20,IF(M143&lt;&gt;"",M$20,VLOOKUP("CTR"&amp;N143,Cumul_par_Code_tarifaire!B$3:K$1003,9,0)))</f>
        <v>1016</v>
      </c>
      <c r="R143" s="1" t="n">
        <f aca="false">IF(OR(L143&lt;&gt;"",M143&lt;&gt;""),R$21,VLOOKUP("CTR"&amp;N143,Cumul_par_Code_tarifaire!B$3:K$1003,10,0))</f>
        <v>2.85</v>
      </c>
      <c r="V143" s="0"/>
      <c r="W143" s="0"/>
    </row>
    <row r="144" customFormat="false" ht="12.8" hidden="false" customHeight="false" outlineLevel="0" collapsed="false">
      <c r="A144" s="73" t="s">
        <v>239</v>
      </c>
      <c r="B144" s="74" t="s">
        <v>240</v>
      </c>
      <c r="C144" s="75"/>
      <c r="D144" s="39" t="str">
        <f aca="false">IF(L144=L$22,L$21,IF(M144=M$22,M$21,K144))</f>
        <v>G5</v>
      </c>
      <c r="E144" s="82" t="n">
        <f aca="false">Q144</f>
        <v>1016</v>
      </c>
      <c r="F144" s="20"/>
      <c r="G144" s="77" t="n">
        <f aca="false">R144</f>
        <v>2.85</v>
      </c>
      <c r="H144" s="77" t="n">
        <f aca="false">G144*C144</f>
        <v>0</v>
      </c>
      <c r="I144" s="1" t="s">
        <v>232</v>
      </c>
      <c r="K144" s="78" t="s">
        <v>61</v>
      </c>
      <c r="L144" s="41"/>
      <c r="M144" s="78"/>
      <c r="N144" s="78" t="n">
        <v>1016</v>
      </c>
      <c r="O144" s="79" t="n">
        <f aca="false">IF(AND(L144="",M144=""),N144,"")</f>
        <v>1016</v>
      </c>
      <c r="P144" s="1" t="n">
        <f aca="false">VLOOKUP("CTR"&amp;N144,Cumul_par_Code_tarifaire!B$3:K$1003,2,0)</f>
        <v>0</v>
      </c>
      <c r="Q144" s="1" t="n">
        <f aca="false">IF(L144&lt;&gt;"",L$20,IF(M144&lt;&gt;"",M$20,VLOOKUP("CTR"&amp;N144,Cumul_par_Code_tarifaire!B$3:K$1003,9,0)))</f>
        <v>1016</v>
      </c>
      <c r="R144" s="1" t="n">
        <f aca="false">IF(OR(L144&lt;&gt;"",M144&lt;&gt;""),R$21,VLOOKUP("CTR"&amp;N144,Cumul_par_Code_tarifaire!B$3:K$1003,10,0))</f>
        <v>2.85</v>
      </c>
      <c r="V144" s="0"/>
      <c r="W144" s="0"/>
    </row>
    <row r="145" customFormat="false" ht="12.8" hidden="false" customHeight="false" outlineLevel="0" collapsed="false">
      <c r="A145" s="73" t="s">
        <v>239</v>
      </c>
      <c r="B145" s="74" t="s">
        <v>241</v>
      </c>
      <c r="C145" s="75"/>
      <c r="D145" s="39" t="str">
        <f aca="false">IF(L145=L$22,L$21,IF(M145=M$22,M$21,K145))</f>
        <v>G5</v>
      </c>
      <c r="E145" s="82" t="n">
        <f aca="false">Q145</f>
        <v>1016</v>
      </c>
      <c r="F145" s="20"/>
      <c r="G145" s="77" t="n">
        <f aca="false">R145</f>
        <v>2.85</v>
      </c>
      <c r="H145" s="77" t="n">
        <f aca="false">G145*C145</f>
        <v>0</v>
      </c>
      <c r="I145" s="1" t="s">
        <v>232</v>
      </c>
      <c r="K145" s="78" t="s">
        <v>61</v>
      </c>
      <c r="L145" s="41"/>
      <c r="M145" s="78"/>
      <c r="N145" s="78" t="n">
        <v>1016</v>
      </c>
      <c r="O145" s="79" t="n">
        <f aca="false">IF(AND(L145="",M145=""),N145,"")</f>
        <v>1016</v>
      </c>
      <c r="P145" s="1" t="n">
        <f aca="false">VLOOKUP("CTR"&amp;N145,Cumul_par_Code_tarifaire!B$3:K$1003,2,0)</f>
        <v>0</v>
      </c>
      <c r="Q145" s="1" t="n">
        <f aca="false">IF(L145&lt;&gt;"",L$20,IF(M145&lt;&gt;"",M$20,VLOOKUP("CTR"&amp;N145,Cumul_par_Code_tarifaire!B$3:K$1003,9,0)))</f>
        <v>1016</v>
      </c>
      <c r="R145" s="1" t="n">
        <f aca="false">IF(OR(L145&lt;&gt;"",M145&lt;&gt;""),R$21,VLOOKUP("CTR"&amp;N145,Cumul_par_Code_tarifaire!B$3:K$1003,10,0))</f>
        <v>2.85</v>
      </c>
      <c r="V145" s="0"/>
      <c r="W145" s="0"/>
    </row>
    <row r="146" customFormat="false" ht="12.8" hidden="false" customHeight="false" outlineLevel="0" collapsed="false">
      <c r="A146" s="73" t="s">
        <v>242</v>
      </c>
      <c r="B146" s="74" t="s">
        <v>243</v>
      </c>
      <c r="C146" s="75"/>
      <c r="D146" s="39" t="str">
        <f aca="false">IF(L146=L$22,L$21,IF(M146=M$22,M$21,K146))</f>
        <v>G5</v>
      </c>
      <c r="E146" s="82" t="n">
        <f aca="false">Q146</f>
        <v>1016</v>
      </c>
      <c r="F146" s="20"/>
      <c r="G146" s="77" t="n">
        <f aca="false">R146</f>
        <v>2.85</v>
      </c>
      <c r="H146" s="77" t="n">
        <f aca="false">G146*C146</f>
        <v>0</v>
      </c>
      <c r="I146" s="1" t="s">
        <v>232</v>
      </c>
      <c r="K146" s="78" t="s">
        <v>61</v>
      </c>
      <c r="L146" s="41"/>
      <c r="M146" s="78"/>
      <c r="N146" s="78" t="n">
        <v>1016</v>
      </c>
      <c r="O146" s="79" t="n">
        <f aca="false">IF(AND(L146="",M146=""),N146,"")</f>
        <v>1016</v>
      </c>
      <c r="P146" s="1" t="n">
        <f aca="false">VLOOKUP("CTR"&amp;N146,Cumul_par_Code_tarifaire!B$3:K$1003,2,0)</f>
        <v>0</v>
      </c>
      <c r="Q146" s="1" t="n">
        <f aca="false">IF(L146&lt;&gt;"",L$20,IF(M146&lt;&gt;"",M$20,VLOOKUP("CTR"&amp;N146,Cumul_par_Code_tarifaire!B$3:K$1003,9,0)))</f>
        <v>1016</v>
      </c>
      <c r="R146" s="1" t="n">
        <f aca="false">IF(OR(L146&lt;&gt;"",M146&lt;&gt;""),R$21,VLOOKUP("CTR"&amp;N146,Cumul_par_Code_tarifaire!B$3:K$1003,10,0))</f>
        <v>2.85</v>
      </c>
      <c r="V146" s="0"/>
      <c r="W146" s="0"/>
    </row>
    <row r="147" customFormat="false" ht="12.8" hidden="false" customHeight="false" outlineLevel="0" collapsed="false">
      <c r="A147" s="73" t="s">
        <v>244</v>
      </c>
      <c r="B147" s="74" t="s">
        <v>245</v>
      </c>
      <c r="C147" s="75"/>
      <c r="D147" s="39" t="str">
        <f aca="false">IF(L147=L$22,L$21,IF(M147=M$22,M$21,K147))</f>
        <v>G5</v>
      </c>
      <c r="E147" s="82" t="n">
        <f aca="false">Q147</f>
        <v>1016</v>
      </c>
      <c r="F147" s="20"/>
      <c r="G147" s="77" t="n">
        <f aca="false">R147</f>
        <v>2.85</v>
      </c>
      <c r="H147" s="77" t="n">
        <f aca="false">G147*C147</f>
        <v>0</v>
      </c>
      <c r="I147" s="1" t="s">
        <v>232</v>
      </c>
      <c r="K147" s="78" t="s">
        <v>61</v>
      </c>
      <c r="L147" s="41"/>
      <c r="M147" s="78"/>
      <c r="N147" s="78" t="n">
        <v>1016</v>
      </c>
      <c r="O147" s="79" t="n">
        <f aca="false">IF(AND(L147="",M147=""),N147,"")</f>
        <v>1016</v>
      </c>
      <c r="P147" s="1" t="n">
        <f aca="false">VLOOKUP("CTR"&amp;N147,Cumul_par_Code_tarifaire!B$3:K$1003,2,0)</f>
        <v>0</v>
      </c>
      <c r="Q147" s="1" t="n">
        <f aca="false">IF(L147&lt;&gt;"",L$20,IF(M147&lt;&gt;"",M$20,VLOOKUP("CTR"&amp;N147,Cumul_par_Code_tarifaire!B$3:K$1003,9,0)))</f>
        <v>1016</v>
      </c>
      <c r="R147" s="1" t="n">
        <f aca="false">IF(OR(L147&lt;&gt;"",M147&lt;&gt;""),R$21,VLOOKUP("CTR"&amp;N147,Cumul_par_Code_tarifaire!B$3:K$1003,10,0))</f>
        <v>2.85</v>
      </c>
      <c r="V147" s="0"/>
      <c r="W147" s="0"/>
    </row>
    <row r="148" customFormat="false" ht="12.8" hidden="false" customHeight="false" outlineLevel="0" collapsed="false">
      <c r="A148" s="73" t="s">
        <v>244</v>
      </c>
      <c r="B148" s="74" t="s">
        <v>246</v>
      </c>
      <c r="C148" s="75"/>
      <c r="D148" s="39" t="str">
        <f aca="false">IF(L148=L$22,L$21,IF(M148=M$22,M$21,K148))</f>
        <v>G5</v>
      </c>
      <c r="E148" s="82" t="n">
        <f aca="false">Q148</f>
        <v>1016</v>
      </c>
      <c r="F148" s="20"/>
      <c r="G148" s="77" t="n">
        <f aca="false">R148</f>
        <v>2.85</v>
      </c>
      <c r="H148" s="77" t="n">
        <f aca="false">G148*C148</f>
        <v>0</v>
      </c>
      <c r="I148" s="1" t="s">
        <v>232</v>
      </c>
      <c r="K148" s="78" t="s">
        <v>61</v>
      </c>
      <c r="L148" s="41"/>
      <c r="M148" s="78"/>
      <c r="N148" s="78" t="n">
        <v>1016</v>
      </c>
      <c r="O148" s="79" t="n">
        <f aca="false">IF(AND(L148="",M148=""),N148,"")</f>
        <v>1016</v>
      </c>
      <c r="P148" s="1" t="n">
        <f aca="false">VLOOKUP("CTR"&amp;N148,Cumul_par_Code_tarifaire!B$3:K$1003,2,0)</f>
        <v>0</v>
      </c>
      <c r="Q148" s="1" t="n">
        <f aca="false">IF(L148&lt;&gt;"",L$20,IF(M148&lt;&gt;"",M$20,VLOOKUP("CTR"&amp;N148,Cumul_par_Code_tarifaire!B$3:K$1003,9,0)))</f>
        <v>1016</v>
      </c>
      <c r="R148" s="1" t="n">
        <f aca="false">IF(OR(L148&lt;&gt;"",M148&lt;&gt;""),R$21,VLOOKUP("CTR"&amp;N148,Cumul_par_Code_tarifaire!B$3:K$1003,10,0))</f>
        <v>2.85</v>
      </c>
      <c r="V148" s="0"/>
      <c r="W148" s="0"/>
    </row>
    <row r="149" customFormat="false" ht="12.8" hidden="false" customHeight="false" outlineLevel="0" collapsed="false">
      <c r="A149" s="73" t="s">
        <v>247</v>
      </c>
      <c r="B149" s="74" t="s">
        <v>248</v>
      </c>
      <c r="C149" s="75"/>
      <c r="D149" s="39" t="str">
        <f aca="false">IF(L149=L$22,L$21,IF(M149=M$22,M$21,K149))</f>
        <v>G5</v>
      </c>
      <c r="E149" s="82" t="n">
        <f aca="false">Q149</f>
        <v>1016</v>
      </c>
      <c r="F149" s="20"/>
      <c r="G149" s="77" t="n">
        <f aca="false">R149</f>
        <v>2.85</v>
      </c>
      <c r="H149" s="77" t="n">
        <f aca="false">G149*C149</f>
        <v>0</v>
      </c>
      <c r="I149" s="1" t="s">
        <v>232</v>
      </c>
      <c r="K149" s="78" t="s">
        <v>61</v>
      </c>
      <c r="L149" s="41"/>
      <c r="M149" s="78"/>
      <c r="N149" s="78" t="n">
        <v>1016</v>
      </c>
      <c r="O149" s="79" t="n">
        <f aca="false">IF(AND(L149="",M149=""),N149,"")</f>
        <v>1016</v>
      </c>
      <c r="P149" s="1" t="n">
        <f aca="false">VLOOKUP("CTR"&amp;N149,Cumul_par_Code_tarifaire!B$3:K$1003,2,0)</f>
        <v>0</v>
      </c>
      <c r="Q149" s="1" t="n">
        <f aca="false">IF(L149&lt;&gt;"",L$20,IF(M149&lt;&gt;"",M$20,VLOOKUP("CTR"&amp;N149,Cumul_par_Code_tarifaire!B$3:K$1003,9,0)))</f>
        <v>1016</v>
      </c>
      <c r="R149" s="1" t="n">
        <f aca="false">IF(OR(L149&lt;&gt;"",M149&lt;&gt;""),R$21,VLOOKUP("CTR"&amp;N149,Cumul_par_Code_tarifaire!B$3:K$1003,10,0))</f>
        <v>2.85</v>
      </c>
      <c r="V149" s="0"/>
      <c r="W149" s="0"/>
    </row>
    <row r="150" customFormat="false" ht="12.8" hidden="false" customHeight="false" outlineLevel="0" collapsed="false">
      <c r="A150" s="73" t="s">
        <v>187</v>
      </c>
      <c r="B150" s="74" t="s">
        <v>249</v>
      </c>
      <c r="C150" s="75"/>
      <c r="D150" s="39" t="str">
        <f aca="false">IF(L150=L$22,L$21,IF(M150=M$22,M$21,K150))</f>
        <v>G5</v>
      </c>
      <c r="E150" s="82" t="n">
        <f aca="false">Q150</f>
        <v>1016</v>
      </c>
      <c r="F150" s="20"/>
      <c r="G150" s="77" t="n">
        <f aca="false">R150</f>
        <v>2.85</v>
      </c>
      <c r="H150" s="77" t="n">
        <f aca="false">G150*C150</f>
        <v>0</v>
      </c>
      <c r="I150" s="1" t="s">
        <v>232</v>
      </c>
      <c r="K150" s="78" t="s">
        <v>61</v>
      </c>
      <c r="L150" s="41"/>
      <c r="M150" s="78"/>
      <c r="N150" s="78" t="n">
        <v>1016</v>
      </c>
      <c r="O150" s="79" t="n">
        <f aca="false">IF(AND(L150="",M150=""),N150,"")</f>
        <v>1016</v>
      </c>
      <c r="P150" s="1" t="n">
        <f aca="false">VLOOKUP("CTR"&amp;N150,Cumul_par_Code_tarifaire!B$3:K$1003,2,0)</f>
        <v>0</v>
      </c>
      <c r="Q150" s="1" t="n">
        <f aca="false">IF(L150&lt;&gt;"",L$20,IF(M150&lt;&gt;"",M$20,VLOOKUP("CTR"&amp;N150,Cumul_par_Code_tarifaire!B$3:K$1003,9,0)))</f>
        <v>1016</v>
      </c>
      <c r="R150" s="1" t="n">
        <f aca="false">IF(OR(L150&lt;&gt;"",M150&lt;&gt;""),R$21,VLOOKUP("CTR"&amp;N150,Cumul_par_Code_tarifaire!B$3:K$1003,10,0))</f>
        <v>2.85</v>
      </c>
      <c r="V150" s="0"/>
      <c r="W150" s="0"/>
    </row>
    <row r="151" customFormat="false" ht="12.8" hidden="false" customHeight="false" outlineLevel="0" collapsed="false">
      <c r="A151" s="73" t="s">
        <v>250</v>
      </c>
      <c r="B151" s="74" t="s">
        <v>251</v>
      </c>
      <c r="C151" s="75"/>
      <c r="D151" s="39" t="str">
        <f aca="false">IF(L151=L$22,L$21,IF(M151=M$22,M$21,K151))</f>
        <v>G5</v>
      </c>
      <c r="E151" s="82" t="n">
        <f aca="false">Q151</f>
        <v>1016</v>
      </c>
      <c r="F151" s="20"/>
      <c r="G151" s="77" t="n">
        <f aca="false">R151</f>
        <v>2.85</v>
      </c>
      <c r="H151" s="77" t="n">
        <f aca="false">G151*C151</f>
        <v>0</v>
      </c>
      <c r="I151" s="1" t="s">
        <v>232</v>
      </c>
      <c r="K151" s="78" t="s">
        <v>61</v>
      </c>
      <c r="L151" s="41"/>
      <c r="M151" s="78"/>
      <c r="N151" s="78" t="n">
        <v>1016</v>
      </c>
      <c r="O151" s="79" t="n">
        <f aca="false">IF(AND(L151="",M151=""),N151,"")</f>
        <v>1016</v>
      </c>
      <c r="P151" s="1" t="n">
        <f aca="false">VLOOKUP("CTR"&amp;N151,Cumul_par_Code_tarifaire!B$3:K$1003,2,0)</f>
        <v>0</v>
      </c>
      <c r="Q151" s="1" t="n">
        <f aca="false">IF(L151&lt;&gt;"",L$20,IF(M151&lt;&gt;"",M$20,VLOOKUP("CTR"&amp;N151,Cumul_par_Code_tarifaire!B$3:K$1003,9,0)))</f>
        <v>1016</v>
      </c>
      <c r="R151" s="1" t="n">
        <f aca="false">IF(OR(L151&lt;&gt;"",M151&lt;&gt;""),R$21,VLOOKUP("CTR"&amp;N151,Cumul_par_Code_tarifaire!B$3:K$1003,10,0))</f>
        <v>2.85</v>
      </c>
      <c r="V151" s="0"/>
      <c r="W151" s="0"/>
    </row>
    <row r="152" customFormat="false" ht="12.8" hidden="false" customHeight="false" outlineLevel="0" collapsed="false">
      <c r="A152" s="73" t="s">
        <v>252</v>
      </c>
      <c r="B152" s="74" t="s">
        <v>253</v>
      </c>
      <c r="C152" s="75"/>
      <c r="D152" s="39" t="str">
        <f aca="false">IF(L152=L$22,L$21,IF(M152=M$22,M$21,K152))</f>
        <v>G5</v>
      </c>
      <c r="E152" s="82" t="n">
        <f aca="false">Q152</f>
        <v>1016</v>
      </c>
      <c r="F152" s="20"/>
      <c r="G152" s="77" t="n">
        <f aca="false">R152</f>
        <v>2.85</v>
      </c>
      <c r="H152" s="77" t="n">
        <f aca="false">G152*C152</f>
        <v>0</v>
      </c>
      <c r="I152" s="1" t="s">
        <v>232</v>
      </c>
      <c r="K152" s="78" t="s">
        <v>61</v>
      </c>
      <c r="L152" s="41"/>
      <c r="M152" s="78"/>
      <c r="N152" s="78" t="n">
        <v>1016</v>
      </c>
      <c r="O152" s="79" t="n">
        <f aca="false">IF(AND(L152="",M152=""),N152,"")</f>
        <v>1016</v>
      </c>
      <c r="P152" s="1" t="n">
        <f aca="false">VLOOKUP("CTR"&amp;N152,Cumul_par_Code_tarifaire!B$3:K$1003,2,0)</f>
        <v>0</v>
      </c>
      <c r="Q152" s="1" t="n">
        <f aca="false">IF(L152&lt;&gt;"",L$20,IF(M152&lt;&gt;"",M$20,VLOOKUP("CTR"&amp;N152,Cumul_par_Code_tarifaire!B$3:K$1003,9,0)))</f>
        <v>1016</v>
      </c>
      <c r="R152" s="1" t="n">
        <f aca="false">IF(OR(L152&lt;&gt;"",M152&lt;&gt;""),R$21,VLOOKUP("CTR"&amp;N152,Cumul_par_Code_tarifaire!B$3:K$1003,10,0))</f>
        <v>2.85</v>
      </c>
      <c r="V152" s="0"/>
      <c r="W152" s="0"/>
    </row>
    <row r="153" customFormat="false" ht="12.8" hidden="false" customHeight="false" outlineLevel="0" collapsed="false">
      <c r="A153" s="73" t="s">
        <v>254</v>
      </c>
      <c r="B153" s="74" t="s">
        <v>255</v>
      </c>
      <c r="C153" s="75"/>
      <c r="D153" s="39" t="str">
        <f aca="false">IF(L153=L$22,L$21,IF(M153=M$22,M$21,K153))</f>
        <v>G5</v>
      </c>
      <c r="E153" s="82" t="n">
        <f aca="false">Q153</f>
        <v>1016</v>
      </c>
      <c r="F153" s="20"/>
      <c r="G153" s="77" t="n">
        <f aca="false">R153</f>
        <v>2.85</v>
      </c>
      <c r="H153" s="77" t="n">
        <f aca="false">G153*C153</f>
        <v>0</v>
      </c>
      <c r="I153" s="1" t="s">
        <v>232</v>
      </c>
      <c r="K153" s="78" t="s">
        <v>61</v>
      </c>
      <c r="L153" s="41"/>
      <c r="M153" s="78"/>
      <c r="N153" s="78" t="n">
        <v>1016</v>
      </c>
      <c r="O153" s="79" t="n">
        <f aca="false">IF(AND(L153="",M153=""),N153,"")</f>
        <v>1016</v>
      </c>
      <c r="P153" s="1" t="n">
        <f aca="false">VLOOKUP("CTR"&amp;N153,Cumul_par_Code_tarifaire!B$3:K$1003,2,0)</f>
        <v>0</v>
      </c>
      <c r="Q153" s="1" t="n">
        <f aca="false">IF(L153&lt;&gt;"",L$20,IF(M153&lt;&gt;"",M$20,VLOOKUP("CTR"&amp;N153,Cumul_par_Code_tarifaire!B$3:K$1003,9,0)))</f>
        <v>1016</v>
      </c>
      <c r="R153" s="1" t="n">
        <f aca="false">IF(OR(L153&lt;&gt;"",M153&lt;&gt;""),R$21,VLOOKUP("CTR"&amp;N153,Cumul_par_Code_tarifaire!B$3:K$1003,10,0))</f>
        <v>2.85</v>
      </c>
      <c r="V153" s="0"/>
      <c r="W153" s="0"/>
    </row>
    <row r="154" customFormat="false" ht="12.8" hidden="false" customHeight="false" outlineLevel="0" collapsed="false">
      <c r="A154" s="73" t="s">
        <v>256</v>
      </c>
      <c r="B154" s="74" t="s">
        <v>59</v>
      </c>
      <c r="C154" s="75"/>
      <c r="D154" s="39" t="str">
        <f aca="false">IF(L154=L$22,L$21,IF(M154=M$22,M$21,K154))</f>
        <v>G5</v>
      </c>
      <c r="E154" s="82" t="n">
        <f aca="false">Q154</f>
        <v>1016</v>
      </c>
      <c r="F154" s="20"/>
      <c r="G154" s="77" t="n">
        <f aca="false">R154</f>
        <v>2.85</v>
      </c>
      <c r="H154" s="77" t="n">
        <f aca="false">G154*C154</f>
        <v>0</v>
      </c>
      <c r="I154" s="1" t="s">
        <v>232</v>
      </c>
      <c r="K154" s="78" t="s">
        <v>61</v>
      </c>
      <c r="L154" s="41"/>
      <c r="M154" s="78"/>
      <c r="N154" s="78" t="n">
        <v>1016</v>
      </c>
      <c r="O154" s="79" t="n">
        <f aca="false">IF(AND(L154="",M154=""),N154,"")</f>
        <v>1016</v>
      </c>
      <c r="P154" s="1" t="n">
        <f aca="false">VLOOKUP("CTR"&amp;N154,Cumul_par_Code_tarifaire!B$3:K$1003,2,0)</f>
        <v>0</v>
      </c>
      <c r="Q154" s="1" t="n">
        <f aca="false">IF(L154&lt;&gt;"",L$20,IF(M154&lt;&gt;"",M$20,VLOOKUP("CTR"&amp;N154,Cumul_par_Code_tarifaire!B$3:K$1003,9,0)))</f>
        <v>1016</v>
      </c>
      <c r="R154" s="1" t="n">
        <f aca="false">IF(OR(L154&lt;&gt;"",M154&lt;&gt;""),R$21,VLOOKUP("CTR"&amp;N154,Cumul_par_Code_tarifaire!B$3:K$1003,10,0))</f>
        <v>2.85</v>
      </c>
      <c r="V154" s="0"/>
      <c r="W154" s="0"/>
    </row>
    <row r="155" customFormat="false" ht="12.8" hidden="false" customHeight="false" outlineLevel="0" collapsed="false">
      <c r="A155" s="73" t="s">
        <v>257</v>
      </c>
      <c r="B155" s="74" t="s">
        <v>258</v>
      </c>
      <c r="C155" s="75"/>
      <c r="D155" s="39" t="str">
        <f aca="false">IF(L155=L$22,L$21,IF(M155=M$22,M$21,K155))</f>
        <v>G5</v>
      </c>
      <c r="E155" s="82" t="n">
        <f aca="false">Q155</f>
        <v>1016</v>
      </c>
      <c r="F155" s="20"/>
      <c r="G155" s="77" t="n">
        <f aca="false">R155</f>
        <v>2.85</v>
      </c>
      <c r="H155" s="77" t="n">
        <f aca="false">G155*C155</f>
        <v>0</v>
      </c>
      <c r="I155" s="1" t="s">
        <v>232</v>
      </c>
      <c r="K155" s="78" t="s">
        <v>61</v>
      </c>
      <c r="L155" s="41"/>
      <c r="M155" s="78"/>
      <c r="N155" s="78" t="n">
        <v>1016</v>
      </c>
      <c r="O155" s="79" t="n">
        <f aca="false">IF(AND(L155="",M155=""),N155,"")</f>
        <v>1016</v>
      </c>
      <c r="P155" s="1" t="n">
        <f aca="false">VLOOKUP("CTR"&amp;N155,Cumul_par_Code_tarifaire!B$3:K$1003,2,0)</f>
        <v>0</v>
      </c>
      <c r="Q155" s="1" t="n">
        <f aca="false">IF(L155&lt;&gt;"",L$20,IF(M155&lt;&gt;"",M$20,VLOOKUP("CTR"&amp;N155,Cumul_par_Code_tarifaire!B$3:K$1003,9,0)))</f>
        <v>1016</v>
      </c>
      <c r="R155" s="1" t="n">
        <f aca="false">IF(OR(L155&lt;&gt;"",M155&lt;&gt;""),R$21,VLOOKUP("CTR"&amp;N155,Cumul_par_Code_tarifaire!B$3:K$1003,10,0))</f>
        <v>2.85</v>
      </c>
      <c r="V155" s="0"/>
      <c r="W155" s="0"/>
    </row>
    <row r="156" customFormat="false" ht="12.8" hidden="false" customHeight="false" outlineLevel="0" collapsed="false">
      <c r="A156" s="64" t="s">
        <v>259</v>
      </c>
      <c r="B156" s="65"/>
      <c r="C156" s="80"/>
      <c r="D156" s="67" t="n">
        <v>0</v>
      </c>
      <c r="E156" s="68"/>
      <c r="F156" s="69"/>
      <c r="G156" s="70"/>
      <c r="H156" s="70"/>
      <c r="I156" s="71"/>
      <c r="K156" s="81"/>
      <c r="L156" s="41"/>
      <c r="M156" s="81"/>
      <c r="N156" s="81"/>
      <c r="O156" s="79" t="n">
        <f aca="false">IF(AND(L156="",M156=""),N156,"")</f>
        <v>0</v>
      </c>
      <c r="P156" s="1" t="e">
        <f aca="false">VLOOKUP("CTR"&amp;N156,Cumul_par_Code_tarifaire!B$3:K$1003,2,0)</f>
        <v>#N/A</v>
      </c>
      <c r="Q156" s="1" t="e">
        <f aca="false">IF(L156&lt;&gt;"",L$20,IF(M156&lt;&gt;"",M$20,VLOOKUP("CTR"&amp;N156,Cumul_par_Code_tarifaire!B$3:K$1003,9,0)))</f>
        <v>#N/A</v>
      </c>
      <c r="R156" s="1" t="e">
        <f aca="false">IF(OR(L156&lt;&gt;"",M156&lt;&gt;""),R$21,VLOOKUP("CTR"&amp;N156,Cumul_par_Code_tarifaire!B$3:K$1003,10,0))</f>
        <v>#N/A</v>
      </c>
      <c r="V156" s="0"/>
      <c r="W156" s="0"/>
    </row>
    <row r="157" customFormat="false" ht="12.8" hidden="false" customHeight="false" outlineLevel="0" collapsed="false">
      <c r="A157" s="73" t="s">
        <v>260</v>
      </c>
      <c r="B157" s="74" t="s">
        <v>261</v>
      </c>
      <c r="C157" s="75"/>
      <c r="D157" s="39" t="str">
        <f aca="false">IF(L157=L$22,L$21,IF(M157=M$22,M$21,K157))</f>
        <v>NC</v>
      </c>
      <c r="E157" s="82" t="str">
        <f aca="false">Q157</f>
        <v>Nous Consulter</v>
      </c>
      <c r="F157" s="20"/>
      <c r="G157" s="77" t="n">
        <f aca="false">R157</f>
        <v>0</v>
      </c>
      <c r="H157" s="77" t="n">
        <f aca="false">G157*C157</f>
        <v>0</v>
      </c>
      <c r="I157" s="1" t="s">
        <v>262</v>
      </c>
      <c r="K157" s="78" t="s">
        <v>263</v>
      </c>
      <c r="L157" s="41"/>
      <c r="M157" s="78" t="s">
        <v>35</v>
      </c>
      <c r="N157" s="78" t="n">
        <v>1110</v>
      </c>
      <c r="O157" s="79" t="str">
        <f aca="false">IF(AND(L157="",M157=""),N157,"")</f>
        <v/>
      </c>
      <c r="P157" s="1" t="n">
        <f aca="false">VLOOKUP("CTR"&amp;N157,Cumul_par_Code_tarifaire!B$3:K$1003,2,0)</f>
        <v>0</v>
      </c>
      <c r="Q157" s="1" t="str">
        <f aca="false">IF(L157&lt;&gt;"",L$20,IF(M157&lt;&gt;"",M$20,VLOOKUP("CTR"&amp;N157,Cumul_par_Code_tarifaire!B$3:K$1003,9,0)))</f>
        <v>Nous Consulter</v>
      </c>
      <c r="R157" s="1" t="n">
        <f aca="false">IF(OR(L157&lt;&gt;"",M157&lt;&gt;""),R$21,VLOOKUP("CTR"&amp;N157,Cumul_par_Code_tarifaire!B$3:K$1003,10,0))</f>
        <v>0</v>
      </c>
      <c r="V157" s="0"/>
      <c r="W157" s="0"/>
    </row>
    <row r="158" customFormat="false" ht="12.8" hidden="false" customHeight="false" outlineLevel="0" collapsed="false">
      <c r="A158" s="73" t="s">
        <v>264</v>
      </c>
      <c r="B158" s="74" t="s">
        <v>265</v>
      </c>
      <c r="C158" s="75"/>
      <c r="D158" s="39" t="str">
        <f aca="false">IF(L158=L$22,L$21,IF(M158=M$22,M$21,K158))</f>
        <v>NC</v>
      </c>
      <c r="E158" s="82" t="str">
        <f aca="false">Q158</f>
        <v>Nous Consulter</v>
      </c>
      <c r="F158" s="20"/>
      <c r="G158" s="77" t="n">
        <f aca="false">R158</f>
        <v>0</v>
      </c>
      <c r="H158" s="77" t="n">
        <f aca="false">G158*C158</f>
        <v>0</v>
      </c>
      <c r="I158" s="1" t="s">
        <v>262</v>
      </c>
      <c r="K158" s="78" t="s">
        <v>263</v>
      </c>
      <c r="L158" s="41"/>
      <c r="M158" s="78" t="s">
        <v>35</v>
      </c>
      <c r="N158" s="78" t="n">
        <v>1110</v>
      </c>
      <c r="O158" s="79" t="str">
        <f aca="false">IF(AND(L158="",M158=""),N158,"")</f>
        <v/>
      </c>
      <c r="P158" s="1" t="n">
        <f aca="false">VLOOKUP("CTR"&amp;N158,Cumul_par_Code_tarifaire!B$3:K$1003,2,0)</f>
        <v>0</v>
      </c>
      <c r="Q158" s="1" t="str">
        <f aca="false">IF(L158&lt;&gt;"",L$20,IF(M158&lt;&gt;"",M$20,VLOOKUP("CTR"&amp;N158,Cumul_par_Code_tarifaire!B$3:K$1003,9,0)))</f>
        <v>Nous Consulter</v>
      </c>
      <c r="R158" s="1" t="n">
        <f aca="false">IF(OR(L158&lt;&gt;"",M158&lt;&gt;""),R$21,VLOOKUP("CTR"&amp;N158,Cumul_par_Code_tarifaire!B$3:K$1003,10,0))</f>
        <v>0</v>
      </c>
      <c r="V158" s="0"/>
      <c r="W158" s="0"/>
    </row>
    <row r="159" customFormat="false" ht="12.8" hidden="false" customHeight="false" outlineLevel="0" collapsed="false">
      <c r="A159" s="73" t="s">
        <v>264</v>
      </c>
      <c r="B159" s="74" t="s">
        <v>266</v>
      </c>
      <c r="C159" s="75"/>
      <c r="D159" s="39" t="str">
        <f aca="false">IF(L159=L$22,L$21,IF(M159=M$22,M$21,K159))</f>
        <v>G11</v>
      </c>
      <c r="E159" s="82" t="n">
        <f aca="false">Q159</f>
        <v>1110</v>
      </c>
      <c r="F159" s="20"/>
      <c r="G159" s="77" t="n">
        <f aca="false">R159</f>
        <v>6.5</v>
      </c>
      <c r="H159" s="77" t="n">
        <f aca="false">G159*C159</f>
        <v>0</v>
      </c>
      <c r="I159" s="1" t="s">
        <v>262</v>
      </c>
      <c r="K159" s="78" t="s">
        <v>263</v>
      </c>
      <c r="L159" s="41"/>
      <c r="M159" s="78"/>
      <c r="N159" s="78" t="n">
        <v>1110</v>
      </c>
      <c r="O159" s="79" t="n">
        <f aca="false">IF(AND(L159="",M159=""),N159,"")</f>
        <v>1110</v>
      </c>
      <c r="P159" s="1" t="n">
        <f aca="false">VLOOKUP("CTR"&amp;N159,Cumul_par_Code_tarifaire!B$3:K$1003,2,0)</f>
        <v>0</v>
      </c>
      <c r="Q159" s="1" t="n">
        <f aca="false">IF(L159&lt;&gt;"",L$20,IF(M159&lt;&gt;"",M$20,VLOOKUP("CTR"&amp;N159,Cumul_par_Code_tarifaire!B$3:K$1003,9,0)))</f>
        <v>1110</v>
      </c>
      <c r="R159" s="1" t="n">
        <f aca="false">IF(OR(L159&lt;&gt;"",M159&lt;&gt;""),R$21,VLOOKUP("CTR"&amp;N159,Cumul_par_Code_tarifaire!B$3:K$1003,10,0))</f>
        <v>6.5</v>
      </c>
      <c r="V159" s="0"/>
      <c r="W159" s="0"/>
    </row>
    <row r="160" customFormat="false" ht="12.8" hidden="false" customHeight="false" outlineLevel="0" collapsed="false">
      <c r="A160" s="73" t="s">
        <v>264</v>
      </c>
      <c r="B160" s="74" t="s">
        <v>267</v>
      </c>
      <c r="C160" s="75"/>
      <c r="D160" s="39" t="str">
        <f aca="false">IF(L160=L$22,L$21,IF(M160=M$22,M$21,K160))</f>
        <v>G11</v>
      </c>
      <c r="E160" s="82" t="n">
        <f aca="false">Q160</f>
        <v>1110</v>
      </c>
      <c r="F160" s="20"/>
      <c r="G160" s="77" t="n">
        <f aca="false">R160</f>
        <v>6.5</v>
      </c>
      <c r="H160" s="77" t="n">
        <f aca="false">G160*C160</f>
        <v>0</v>
      </c>
      <c r="I160" s="1" t="s">
        <v>262</v>
      </c>
      <c r="K160" s="78" t="s">
        <v>263</v>
      </c>
      <c r="L160" s="41"/>
      <c r="M160" s="78"/>
      <c r="N160" s="78" t="n">
        <v>1110</v>
      </c>
      <c r="O160" s="79" t="n">
        <f aca="false">IF(AND(L160="",M160=""),N160,"")</f>
        <v>1110</v>
      </c>
      <c r="P160" s="1" t="n">
        <f aca="false">VLOOKUP("CTR"&amp;N160,Cumul_par_Code_tarifaire!B$3:K$1003,2,0)</f>
        <v>0</v>
      </c>
      <c r="Q160" s="1" t="n">
        <f aca="false">IF(L160&lt;&gt;"",L$20,IF(M160&lt;&gt;"",M$20,VLOOKUP("CTR"&amp;N160,Cumul_par_Code_tarifaire!B$3:K$1003,9,0)))</f>
        <v>1110</v>
      </c>
      <c r="R160" s="1" t="n">
        <f aca="false">IF(OR(L160&lt;&gt;"",M160&lt;&gt;""),R$21,VLOOKUP("CTR"&amp;N160,Cumul_par_Code_tarifaire!B$3:K$1003,10,0))</f>
        <v>6.5</v>
      </c>
      <c r="V160" s="0"/>
      <c r="W160" s="0"/>
    </row>
    <row r="161" customFormat="false" ht="12.8" hidden="false" customHeight="false" outlineLevel="0" collapsed="false">
      <c r="A161" s="73" t="s">
        <v>264</v>
      </c>
      <c r="B161" s="74" t="s">
        <v>268</v>
      </c>
      <c r="C161" s="75"/>
      <c r="D161" s="39" t="str">
        <f aca="false">IF(L161=L$22,L$21,IF(M161=M$22,M$21,K161))</f>
        <v>NC</v>
      </c>
      <c r="E161" s="82" t="str">
        <f aca="false">Q161</f>
        <v>Nous Consulter</v>
      </c>
      <c r="F161" s="20"/>
      <c r="G161" s="77" t="n">
        <f aca="false">R161</f>
        <v>0</v>
      </c>
      <c r="H161" s="77" t="n">
        <f aca="false">G161*C161</f>
        <v>0</v>
      </c>
      <c r="I161" s="1" t="s">
        <v>262</v>
      </c>
      <c r="K161" s="78" t="s">
        <v>263</v>
      </c>
      <c r="L161" s="41"/>
      <c r="M161" s="78" t="s">
        <v>35</v>
      </c>
      <c r="N161" s="78" t="n">
        <v>1110</v>
      </c>
      <c r="O161" s="79" t="str">
        <f aca="false">IF(AND(L161="",M161=""),N161,"")</f>
        <v/>
      </c>
      <c r="P161" s="1" t="n">
        <f aca="false">VLOOKUP("CTR"&amp;N161,Cumul_par_Code_tarifaire!B$3:K$1003,2,0)</f>
        <v>0</v>
      </c>
      <c r="Q161" s="1" t="str">
        <f aca="false">IF(L161&lt;&gt;"",L$20,IF(M161&lt;&gt;"",M$20,VLOOKUP("CTR"&amp;N161,Cumul_par_Code_tarifaire!B$3:K$1003,9,0)))</f>
        <v>Nous Consulter</v>
      </c>
      <c r="R161" s="1" t="n">
        <f aca="false">IF(OR(L161&lt;&gt;"",M161&lt;&gt;""),R$21,VLOOKUP("CTR"&amp;N161,Cumul_par_Code_tarifaire!B$3:K$1003,10,0))</f>
        <v>0</v>
      </c>
    </row>
    <row r="162" customFormat="false" ht="12.8" hidden="false" customHeight="false" outlineLevel="0" collapsed="false">
      <c r="A162" s="73" t="s">
        <v>264</v>
      </c>
      <c r="B162" s="74" t="s">
        <v>269</v>
      </c>
      <c r="C162" s="75"/>
      <c r="D162" s="39" t="str">
        <f aca="false">IF(L162=L$22,L$21,IF(M162=M$22,M$21,K162))</f>
        <v>NC</v>
      </c>
      <c r="E162" s="82" t="str">
        <f aca="false">Q162</f>
        <v>Nous Consulter</v>
      </c>
      <c r="F162" s="20"/>
      <c r="G162" s="77" t="n">
        <f aca="false">R162</f>
        <v>0</v>
      </c>
      <c r="H162" s="77" t="n">
        <f aca="false">G162*C162</f>
        <v>0</v>
      </c>
      <c r="I162" s="1" t="s">
        <v>262</v>
      </c>
      <c r="K162" s="78" t="s">
        <v>263</v>
      </c>
      <c r="L162" s="41"/>
      <c r="M162" s="78" t="s">
        <v>35</v>
      </c>
      <c r="N162" s="78" t="n">
        <v>1110</v>
      </c>
      <c r="O162" s="79" t="str">
        <f aca="false">IF(AND(L162="",M162=""),N162,"")</f>
        <v/>
      </c>
      <c r="P162" s="1" t="n">
        <f aca="false">VLOOKUP("CTR"&amp;N162,Cumul_par_Code_tarifaire!B$3:K$1003,2,0)</f>
        <v>0</v>
      </c>
      <c r="Q162" s="1" t="str">
        <f aca="false">IF(L162&lt;&gt;"",L$20,IF(M162&lt;&gt;"",M$20,VLOOKUP("CTR"&amp;N162,Cumul_par_Code_tarifaire!B$3:K$1003,9,0)))</f>
        <v>Nous Consulter</v>
      </c>
      <c r="R162" s="1" t="n">
        <f aca="false">IF(OR(L162&lt;&gt;"",M162&lt;&gt;""),R$21,VLOOKUP("CTR"&amp;N162,Cumul_par_Code_tarifaire!B$3:K$1003,10,0))</f>
        <v>0</v>
      </c>
    </row>
    <row r="163" customFormat="false" ht="12.8" hidden="false" customHeight="false" outlineLevel="0" collapsed="false">
      <c r="A163" s="73" t="s">
        <v>270</v>
      </c>
      <c r="B163" s="74" t="s">
        <v>271</v>
      </c>
      <c r="C163" s="75"/>
      <c r="D163" s="39" t="str">
        <f aca="false">IF(L163=L$22,L$21,IF(M163=M$22,M$21,K163))</f>
        <v>G5</v>
      </c>
      <c r="E163" s="82" t="n">
        <f aca="false">Q163</f>
        <v>1012</v>
      </c>
      <c r="F163" s="20"/>
      <c r="G163" s="77" t="n">
        <f aca="false">R163</f>
        <v>2.85</v>
      </c>
      <c r="H163" s="77" t="n">
        <f aca="false">G163*C163</f>
        <v>0</v>
      </c>
      <c r="I163" s="1" t="s">
        <v>262</v>
      </c>
      <c r="K163" s="78" t="s">
        <v>61</v>
      </c>
      <c r="L163" s="41"/>
      <c r="M163" s="78"/>
      <c r="N163" s="78" t="n">
        <v>1012</v>
      </c>
      <c r="O163" s="79" t="n">
        <f aca="false">IF(AND(L163="",M163=""),N163,"")</f>
        <v>1012</v>
      </c>
      <c r="P163" s="1" t="n">
        <f aca="false">VLOOKUP("CTR"&amp;N163,Cumul_par_Code_tarifaire!B$3:K$1003,2,0)</f>
        <v>0</v>
      </c>
      <c r="Q163" s="1" t="n">
        <f aca="false">IF(L163&lt;&gt;"",L$20,IF(M163&lt;&gt;"",M$20,VLOOKUP("CTR"&amp;N163,Cumul_par_Code_tarifaire!B$3:K$1003,9,0)))</f>
        <v>1012</v>
      </c>
      <c r="R163" s="1" t="n">
        <f aca="false">IF(OR(L163&lt;&gt;"",M163&lt;&gt;""),R$21,VLOOKUP("CTR"&amp;N163,Cumul_par_Code_tarifaire!B$3:K$1003,10,0))</f>
        <v>2.85</v>
      </c>
    </row>
    <row r="164" customFormat="false" ht="12.8" hidden="false" customHeight="false" outlineLevel="0" collapsed="false">
      <c r="A164" s="73" t="s">
        <v>270</v>
      </c>
      <c r="B164" s="74" t="s">
        <v>272</v>
      </c>
      <c r="C164" s="75"/>
      <c r="D164" s="39" t="str">
        <f aca="false">IF(L164=L$22,L$21,IF(M164=M$22,M$21,K164))</f>
        <v>G5</v>
      </c>
      <c r="E164" s="82" t="n">
        <f aca="false">Q164</f>
        <v>1012</v>
      </c>
      <c r="F164" s="20"/>
      <c r="G164" s="77" t="n">
        <f aca="false">R164</f>
        <v>2.85</v>
      </c>
      <c r="H164" s="77" t="n">
        <f aca="false">G164*C164</f>
        <v>0</v>
      </c>
      <c r="I164" s="1" t="s">
        <v>262</v>
      </c>
      <c r="K164" s="78" t="s">
        <v>61</v>
      </c>
      <c r="L164" s="41"/>
      <c r="M164" s="78"/>
      <c r="N164" s="78" t="n">
        <v>1012</v>
      </c>
      <c r="O164" s="79" t="n">
        <f aca="false">IF(AND(L164="",M164=""),N164,"")</f>
        <v>1012</v>
      </c>
      <c r="P164" s="1" t="n">
        <f aca="false">VLOOKUP("CTR"&amp;N164,Cumul_par_Code_tarifaire!B$3:K$1003,2,0)</f>
        <v>0</v>
      </c>
      <c r="Q164" s="1" t="n">
        <f aca="false">IF(L164&lt;&gt;"",L$20,IF(M164&lt;&gt;"",M$20,VLOOKUP("CTR"&amp;N164,Cumul_par_Code_tarifaire!B$3:K$1003,9,0)))</f>
        <v>1012</v>
      </c>
      <c r="R164" s="1" t="n">
        <f aca="false">IF(OR(L164&lt;&gt;"",M164&lt;&gt;""),R$21,VLOOKUP("CTR"&amp;N164,Cumul_par_Code_tarifaire!B$3:K$1003,10,0))</f>
        <v>2.85</v>
      </c>
    </row>
    <row r="165" customFormat="false" ht="12.8" hidden="false" customHeight="false" outlineLevel="0" collapsed="false">
      <c r="A165" s="73" t="s">
        <v>270</v>
      </c>
      <c r="B165" s="74" t="s">
        <v>273</v>
      </c>
      <c r="C165" s="75"/>
      <c r="D165" s="39" t="str">
        <f aca="false">IF(L165=L$22,L$21,IF(M165=M$22,M$21,K165))</f>
        <v>G5</v>
      </c>
      <c r="E165" s="82" t="n">
        <f aca="false">Q165</f>
        <v>1012</v>
      </c>
      <c r="F165" s="20"/>
      <c r="G165" s="77" t="n">
        <f aca="false">R165</f>
        <v>2.85</v>
      </c>
      <c r="H165" s="77" t="n">
        <f aca="false">G165*C165</f>
        <v>0</v>
      </c>
      <c r="I165" s="1" t="s">
        <v>262</v>
      </c>
      <c r="K165" s="78" t="s">
        <v>61</v>
      </c>
      <c r="L165" s="41"/>
      <c r="M165" s="78"/>
      <c r="N165" s="78" t="n">
        <v>1012</v>
      </c>
      <c r="O165" s="79" t="n">
        <f aca="false">IF(AND(L165="",M165=""),N165,"")</f>
        <v>1012</v>
      </c>
      <c r="P165" s="1" t="n">
        <f aca="false">VLOOKUP("CTR"&amp;N165,Cumul_par_Code_tarifaire!B$3:K$1003,2,0)</f>
        <v>0</v>
      </c>
      <c r="Q165" s="1" t="n">
        <f aca="false">IF(L165&lt;&gt;"",L$20,IF(M165&lt;&gt;"",M$20,VLOOKUP("CTR"&amp;N165,Cumul_par_Code_tarifaire!B$3:K$1003,9,0)))</f>
        <v>1012</v>
      </c>
      <c r="R165" s="1" t="n">
        <f aca="false">IF(OR(L165&lt;&gt;"",M165&lt;&gt;""),R$21,VLOOKUP("CTR"&amp;N165,Cumul_par_Code_tarifaire!B$3:K$1003,10,0))</f>
        <v>2.85</v>
      </c>
    </row>
    <row r="166" customFormat="false" ht="12.8" hidden="false" customHeight="false" outlineLevel="0" collapsed="false">
      <c r="A166" s="73" t="s">
        <v>270</v>
      </c>
      <c r="B166" s="74" t="s">
        <v>274</v>
      </c>
      <c r="C166" s="75"/>
      <c r="D166" s="39" t="str">
        <f aca="false">IF(L166=L$22,L$21,IF(M166=M$22,M$21,K166))</f>
        <v>G5</v>
      </c>
      <c r="E166" s="82" t="n">
        <f aca="false">Q166</f>
        <v>1012</v>
      </c>
      <c r="F166" s="20"/>
      <c r="G166" s="77" t="n">
        <f aca="false">R166</f>
        <v>2.85</v>
      </c>
      <c r="H166" s="77" t="n">
        <f aca="false">G166*C166</f>
        <v>0</v>
      </c>
      <c r="I166" s="1" t="s">
        <v>262</v>
      </c>
      <c r="K166" s="78" t="s">
        <v>61</v>
      </c>
      <c r="L166" s="41"/>
      <c r="M166" s="78"/>
      <c r="N166" s="78" t="n">
        <v>1012</v>
      </c>
      <c r="O166" s="79" t="n">
        <f aca="false">IF(AND(L166="",M166=""),N166,"")</f>
        <v>1012</v>
      </c>
      <c r="P166" s="1" t="n">
        <f aca="false">VLOOKUP("CTR"&amp;N166,Cumul_par_Code_tarifaire!B$3:K$1003,2,0)</f>
        <v>0</v>
      </c>
      <c r="Q166" s="1" t="n">
        <f aca="false">IF(L166&lt;&gt;"",L$20,IF(M166&lt;&gt;"",M$20,VLOOKUP("CTR"&amp;N166,Cumul_par_Code_tarifaire!B$3:K$1003,9,0)))</f>
        <v>1012</v>
      </c>
      <c r="R166" s="1" t="n">
        <f aca="false">IF(OR(L166&lt;&gt;"",M166&lt;&gt;""),R$21,VLOOKUP("CTR"&amp;N166,Cumul_par_Code_tarifaire!B$3:K$1003,10,0))</f>
        <v>2.85</v>
      </c>
    </row>
    <row r="167" customFormat="false" ht="12.8" hidden="false" customHeight="false" outlineLevel="0" collapsed="false">
      <c r="A167" s="73" t="s">
        <v>270</v>
      </c>
      <c r="B167" s="74" t="s">
        <v>275</v>
      </c>
      <c r="C167" s="75"/>
      <c r="D167" s="39" t="str">
        <f aca="false">IF(L167=L$22,L$21,IF(M167=M$22,M$21,K167))</f>
        <v>G5</v>
      </c>
      <c r="E167" s="82" t="n">
        <f aca="false">Q167</f>
        <v>1012</v>
      </c>
      <c r="F167" s="20"/>
      <c r="G167" s="77" t="n">
        <f aca="false">R167</f>
        <v>2.85</v>
      </c>
      <c r="H167" s="77" t="n">
        <f aca="false">G167*C167</f>
        <v>0</v>
      </c>
      <c r="I167" s="1" t="s">
        <v>262</v>
      </c>
      <c r="K167" s="78" t="s">
        <v>61</v>
      </c>
      <c r="L167" s="41"/>
      <c r="M167" s="78"/>
      <c r="N167" s="78" t="n">
        <v>1012</v>
      </c>
      <c r="O167" s="79" t="n">
        <f aca="false">IF(AND(L167="",M167=""),N167,"")</f>
        <v>1012</v>
      </c>
      <c r="P167" s="1" t="n">
        <f aca="false">VLOOKUP("CTR"&amp;N167,Cumul_par_Code_tarifaire!B$3:K$1003,2,0)</f>
        <v>0</v>
      </c>
      <c r="Q167" s="1" t="n">
        <f aca="false">IF(L167&lt;&gt;"",L$20,IF(M167&lt;&gt;"",M$20,VLOOKUP("CTR"&amp;N167,Cumul_par_Code_tarifaire!B$3:K$1003,9,0)))</f>
        <v>1012</v>
      </c>
      <c r="R167" s="1" t="n">
        <f aca="false">IF(OR(L167&lt;&gt;"",M167&lt;&gt;""),R$21,VLOOKUP("CTR"&amp;N167,Cumul_par_Code_tarifaire!B$3:K$1003,10,0))</f>
        <v>2.85</v>
      </c>
      <c r="V167" s="0"/>
    </row>
    <row r="168" customFormat="false" ht="12.8" hidden="false" customHeight="false" outlineLevel="0" collapsed="false">
      <c r="A168" s="73" t="s">
        <v>270</v>
      </c>
      <c r="B168" s="74" t="s">
        <v>276</v>
      </c>
      <c r="C168" s="75"/>
      <c r="D168" s="39" t="str">
        <f aca="false">IF(L168=L$22,L$21,IF(M168=M$22,M$21,K168))</f>
        <v>G5</v>
      </c>
      <c r="E168" s="82" t="n">
        <f aca="false">Q168</f>
        <v>1012</v>
      </c>
      <c r="F168" s="20"/>
      <c r="G168" s="77" t="n">
        <f aca="false">R168</f>
        <v>2.85</v>
      </c>
      <c r="H168" s="77" t="n">
        <f aca="false">G168*C168</f>
        <v>0</v>
      </c>
      <c r="I168" s="1" t="s">
        <v>262</v>
      </c>
      <c r="K168" s="78" t="s">
        <v>61</v>
      </c>
      <c r="L168" s="41"/>
      <c r="M168" s="78"/>
      <c r="N168" s="78" t="n">
        <v>1012</v>
      </c>
      <c r="O168" s="79" t="n">
        <f aca="false">IF(AND(L168="",M168=""),N168,"")</f>
        <v>1012</v>
      </c>
      <c r="P168" s="1" t="n">
        <f aca="false">VLOOKUP("CTR"&amp;N168,Cumul_par_Code_tarifaire!B$3:K$1003,2,0)</f>
        <v>0</v>
      </c>
      <c r="Q168" s="1" t="n">
        <f aca="false">IF(L168&lt;&gt;"",L$20,IF(M168&lt;&gt;"",M$20,VLOOKUP("CTR"&amp;N168,Cumul_par_Code_tarifaire!B$3:K$1003,9,0)))</f>
        <v>1012</v>
      </c>
      <c r="R168" s="1" t="n">
        <f aca="false">IF(OR(L168&lt;&gt;"",M168&lt;&gt;""),R$21,VLOOKUP("CTR"&amp;N168,Cumul_par_Code_tarifaire!B$3:K$1003,10,0))</f>
        <v>2.85</v>
      </c>
      <c r="V168" s="0"/>
    </row>
    <row r="169" customFormat="false" ht="12.8" hidden="true" customHeight="false" outlineLevel="0" collapsed="false">
      <c r="A169" s="73" t="s">
        <v>277</v>
      </c>
      <c r="B169" s="74" t="s">
        <v>278</v>
      </c>
      <c r="C169" s="75"/>
      <c r="D169" s="39" t="str">
        <f aca="false">IF(L169=L$22,L$21,IF(M169=M$22,M$21,K169))</f>
        <v>non dispo 2022</v>
      </c>
      <c r="E169" s="82" t="str">
        <f aca="false">Q169</f>
        <v>Nous Consulter</v>
      </c>
      <c r="F169" s="20"/>
      <c r="G169" s="77" t="n">
        <f aca="false">R169</f>
        <v>0</v>
      </c>
      <c r="H169" s="77" t="n">
        <f aca="false">G169*C169</f>
        <v>0</v>
      </c>
      <c r="I169" s="1" t="s">
        <v>262</v>
      </c>
      <c r="K169" s="78" t="s">
        <v>61</v>
      </c>
      <c r="L169" s="41" t="s">
        <v>34</v>
      </c>
      <c r="M169" s="78"/>
      <c r="N169" s="78" t="n">
        <v>1013</v>
      </c>
      <c r="O169" s="79" t="str">
        <f aca="false">IF(AND(L169="",M169=""),N169,"")</f>
        <v/>
      </c>
      <c r="P169" s="1" t="n">
        <f aca="false">VLOOKUP("CTR"&amp;N169,Cumul_par_Code_tarifaire!B$3:K$1003,2,0)</f>
        <v>0</v>
      </c>
      <c r="Q169" s="1" t="str">
        <f aca="false">IF(L169&lt;&gt;"",L$20,IF(M169&lt;&gt;"",M$20,VLOOKUP("CTR"&amp;N169,Cumul_par_Code_tarifaire!B$3:K$1003,9,0)))</f>
        <v>Nous Consulter</v>
      </c>
      <c r="R169" s="1" t="n">
        <f aca="false">IF(OR(L169&lt;&gt;"",M169&lt;&gt;""),R$21,VLOOKUP("CTR"&amp;N169,Cumul_par_Code_tarifaire!B$3:K$1003,10,0))</f>
        <v>0</v>
      </c>
      <c r="S169" s="1"/>
      <c r="V169" s="0"/>
    </row>
    <row r="170" customFormat="false" ht="12.8" hidden="true" customHeight="false" outlineLevel="0" collapsed="false">
      <c r="A170" s="73" t="s">
        <v>277</v>
      </c>
      <c r="B170" s="74" t="s">
        <v>279</v>
      </c>
      <c r="C170" s="75"/>
      <c r="D170" s="39" t="str">
        <f aca="false">IF(L170=L$22,L$21,IF(M170=M$22,M$21,K170))</f>
        <v>non dispo 2022</v>
      </c>
      <c r="E170" s="82" t="str">
        <f aca="false">Q170</f>
        <v>Nous Consulter</v>
      </c>
      <c r="F170" s="20"/>
      <c r="G170" s="77" t="n">
        <f aca="false">R170</f>
        <v>0</v>
      </c>
      <c r="H170" s="77" t="n">
        <f aca="false">G170*C170</f>
        <v>0</v>
      </c>
      <c r="I170" s="1" t="s">
        <v>262</v>
      </c>
      <c r="K170" s="78" t="s">
        <v>61</v>
      </c>
      <c r="L170" s="41" t="s">
        <v>34</v>
      </c>
      <c r="M170" s="78"/>
      <c r="N170" s="78" t="n">
        <v>1013</v>
      </c>
      <c r="O170" s="79" t="str">
        <f aca="false">IF(AND(L170="",M170=""),N170,"")</f>
        <v/>
      </c>
      <c r="P170" s="1" t="n">
        <f aca="false">VLOOKUP("CTR"&amp;N170,Cumul_par_Code_tarifaire!B$3:K$1003,2,0)</f>
        <v>0</v>
      </c>
      <c r="Q170" s="1" t="str">
        <f aca="false">IF(L170&lt;&gt;"",L$20,IF(M170&lt;&gt;"",M$20,VLOOKUP("CTR"&amp;N170,Cumul_par_Code_tarifaire!B$3:K$1003,9,0)))</f>
        <v>Nous Consulter</v>
      </c>
      <c r="R170" s="1" t="n">
        <f aca="false">IF(OR(L170&lt;&gt;"",M170&lt;&gt;""),R$21,VLOOKUP("CTR"&amp;N170,Cumul_par_Code_tarifaire!B$3:K$1003,10,0))</f>
        <v>0</v>
      </c>
      <c r="S170" s="1"/>
      <c r="V170" s="0"/>
    </row>
    <row r="171" customFormat="false" ht="12.8" hidden="true" customHeight="false" outlineLevel="0" collapsed="false">
      <c r="A171" s="73" t="s">
        <v>277</v>
      </c>
      <c r="B171" s="74" t="s">
        <v>280</v>
      </c>
      <c r="C171" s="75"/>
      <c r="D171" s="39" t="str">
        <f aca="false">IF(L171=L$22,L$21,IF(M171=M$22,M$21,K171))</f>
        <v>non dispo 2022</v>
      </c>
      <c r="E171" s="82" t="str">
        <f aca="false">Q171</f>
        <v>Nous Consulter</v>
      </c>
      <c r="F171" s="20"/>
      <c r="G171" s="77" t="n">
        <f aca="false">R171</f>
        <v>0</v>
      </c>
      <c r="H171" s="77" t="n">
        <f aca="false">G171*C171</f>
        <v>0</v>
      </c>
      <c r="I171" s="1" t="s">
        <v>262</v>
      </c>
      <c r="K171" s="78" t="s">
        <v>61</v>
      </c>
      <c r="L171" s="41" t="s">
        <v>34</v>
      </c>
      <c r="M171" s="78"/>
      <c r="N171" s="78" t="n">
        <v>1013</v>
      </c>
      <c r="O171" s="79" t="str">
        <f aca="false">IF(AND(L171="",M171=""),N171,"")</f>
        <v/>
      </c>
      <c r="P171" s="1" t="n">
        <f aca="false">VLOOKUP("CTR"&amp;N171,Cumul_par_Code_tarifaire!B$3:K$1003,2,0)</f>
        <v>0</v>
      </c>
      <c r="Q171" s="1" t="str">
        <f aca="false">IF(L171&lt;&gt;"",L$20,IF(M171&lt;&gt;"",M$20,VLOOKUP("CTR"&amp;N171,Cumul_par_Code_tarifaire!B$3:K$1003,9,0)))</f>
        <v>Nous Consulter</v>
      </c>
      <c r="R171" s="1" t="n">
        <f aca="false">IF(OR(L171&lt;&gt;"",M171&lt;&gt;""),R$21,VLOOKUP("CTR"&amp;N171,Cumul_par_Code_tarifaire!B$3:K$1003,10,0))</f>
        <v>0</v>
      </c>
      <c r="S171" s="1"/>
      <c r="V171" s="0"/>
    </row>
    <row r="172" customFormat="false" ht="12.8" hidden="true" customHeight="false" outlineLevel="0" collapsed="false">
      <c r="A172" s="73" t="s">
        <v>277</v>
      </c>
      <c r="B172" s="74" t="s">
        <v>281</v>
      </c>
      <c r="C172" s="75"/>
      <c r="D172" s="39" t="str">
        <f aca="false">IF(L172=L$22,L$21,IF(M172=M$22,M$21,K172))</f>
        <v>non dispo 2022</v>
      </c>
      <c r="E172" s="82" t="str">
        <f aca="false">Q172</f>
        <v>Nous Consulter</v>
      </c>
      <c r="F172" s="20"/>
      <c r="G172" s="77" t="n">
        <f aca="false">R172</f>
        <v>0</v>
      </c>
      <c r="H172" s="77" t="n">
        <f aca="false">G172*C172</f>
        <v>0</v>
      </c>
      <c r="I172" s="1" t="s">
        <v>262</v>
      </c>
      <c r="K172" s="78" t="s">
        <v>61</v>
      </c>
      <c r="L172" s="41" t="s">
        <v>34</v>
      </c>
      <c r="M172" s="78"/>
      <c r="N172" s="78" t="n">
        <v>1013</v>
      </c>
      <c r="O172" s="79" t="str">
        <f aca="false">IF(AND(L172="",M172=""),N172,"")</f>
        <v/>
      </c>
      <c r="P172" s="1" t="n">
        <f aca="false">VLOOKUP("CTR"&amp;N172,Cumul_par_Code_tarifaire!B$3:K$1003,2,0)</f>
        <v>0</v>
      </c>
      <c r="Q172" s="1" t="str">
        <f aca="false">IF(L172&lt;&gt;"",L$20,IF(M172&lt;&gt;"",M$20,VLOOKUP("CTR"&amp;N172,Cumul_par_Code_tarifaire!B$3:K$1003,9,0)))</f>
        <v>Nous Consulter</v>
      </c>
      <c r="R172" s="1" t="n">
        <f aca="false">IF(OR(L172&lt;&gt;"",M172&lt;&gt;""),R$21,VLOOKUP("CTR"&amp;N172,Cumul_par_Code_tarifaire!B$3:K$1003,10,0))</f>
        <v>0</v>
      </c>
      <c r="S172" s="1"/>
      <c r="V172" s="0"/>
    </row>
    <row r="173" customFormat="false" ht="12.8" hidden="true" customHeight="false" outlineLevel="0" collapsed="false">
      <c r="A173" s="73" t="s">
        <v>277</v>
      </c>
      <c r="B173" s="74" t="s">
        <v>282</v>
      </c>
      <c r="C173" s="75"/>
      <c r="D173" s="39" t="str">
        <f aca="false">IF(L173=L$22,L$21,IF(M173=M$22,M$21,K173))</f>
        <v>non dispo 2022</v>
      </c>
      <c r="E173" s="82" t="str">
        <f aca="false">Q173</f>
        <v>Nous Consulter</v>
      </c>
      <c r="F173" s="20"/>
      <c r="G173" s="77" t="n">
        <f aca="false">R173</f>
        <v>0</v>
      </c>
      <c r="H173" s="77" t="n">
        <f aca="false">G173*C173</f>
        <v>0</v>
      </c>
      <c r="I173" s="1" t="s">
        <v>262</v>
      </c>
      <c r="K173" s="78" t="s">
        <v>61</v>
      </c>
      <c r="L173" s="41" t="s">
        <v>34</v>
      </c>
      <c r="M173" s="78"/>
      <c r="N173" s="78" t="n">
        <v>1013</v>
      </c>
      <c r="O173" s="79" t="str">
        <f aca="false">IF(AND(L173="",M173=""),N173,"")</f>
        <v/>
      </c>
      <c r="P173" s="1" t="n">
        <f aca="false">VLOOKUP("CTR"&amp;N173,Cumul_par_Code_tarifaire!B$3:K$1003,2,0)</f>
        <v>0</v>
      </c>
      <c r="Q173" s="1" t="str">
        <f aca="false">IF(L173&lt;&gt;"",L$20,IF(M173&lt;&gt;"",M$20,VLOOKUP("CTR"&amp;N173,Cumul_par_Code_tarifaire!B$3:K$1003,9,0)))</f>
        <v>Nous Consulter</v>
      </c>
      <c r="R173" s="1" t="n">
        <f aca="false">IF(OR(L173&lt;&gt;"",M173&lt;&gt;""),R$21,VLOOKUP("CTR"&amp;N173,Cumul_par_Code_tarifaire!B$3:K$1003,10,0))</f>
        <v>0</v>
      </c>
      <c r="S173" s="1"/>
      <c r="V173" s="0"/>
    </row>
    <row r="174" customFormat="false" ht="12.8" hidden="true" customHeight="false" outlineLevel="0" collapsed="false">
      <c r="A174" s="73" t="s">
        <v>277</v>
      </c>
      <c r="B174" s="74" t="s">
        <v>283</v>
      </c>
      <c r="C174" s="75"/>
      <c r="D174" s="39" t="str">
        <f aca="false">IF(L174=L$22,L$21,IF(M174=M$22,M$21,K174))</f>
        <v>non dispo 2022</v>
      </c>
      <c r="E174" s="82" t="str">
        <f aca="false">Q174</f>
        <v>Nous Consulter</v>
      </c>
      <c r="F174" s="20"/>
      <c r="G174" s="77" t="n">
        <f aca="false">R174</f>
        <v>0</v>
      </c>
      <c r="H174" s="77" t="n">
        <f aca="false">G174*C174</f>
        <v>0</v>
      </c>
      <c r="I174" s="1" t="s">
        <v>262</v>
      </c>
      <c r="K174" s="78" t="s">
        <v>61</v>
      </c>
      <c r="L174" s="41" t="s">
        <v>34</v>
      </c>
      <c r="M174" s="78"/>
      <c r="N174" s="78" t="n">
        <v>1013</v>
      </c>
      <c r="O174" s="79" t="str">
        <f aca="false">IF(AND(L174="",M174=""),N174,"")</f>
        <v/>
      </c>
      <c r="P174" s="1" t="n">
        <f aca="false">VLOOKUP("CTR"&amp;N174,Cumul_par_Code_tarifaire!B$3:K$1003,2,0)</f>
        <v>0</v>
      </c>
      <c r="Q174" s="1" t="str">
        <f aca="false">IF(L174&lt;&gt;"",L$20,IF(M174&lt;&gt;"",M$20,VLOOKUP("CTR"&amp;N174,Cumul_par_Code_tarifaire!B$3:K$1003,9,0)))</f>
        <v>Nous Consulter</v>
      </c>
      <c r="R174" s="1" t="n">
        <f aca="false">IF(OR(L174&lt;&gt;"",M174&lt;&gt;""),R$21,VLOOKUP("CTR"&amp;N174,Cumul_par_Code_tarifaire!B$3:K$1003,10,0))</f>
        <v>0</v>
      </c>
      <c r="S174" s="1"/>
      <c r="V174" s="0"/>
    </row>
    <row r="175" customFormat="false" ht="12.8" hidden="true" customHeight="false" outlineLevel="0" collapsed="false">
      <c r="A175" s="73" t="s">
        <v>277</v>
      </c>
      <c r="B175" s="74" t="s">
        <v>284</v>
      </c>
      <c r="C175" s="75"/>
      <c r="D175" s="39" t="str">
        <f aca="false">IF(L175=L$22,L$21,IF(M175=M$22,M$21,K175))</f>
        <v>non dispo 2022</v>
      </c>
      <c r="E175" s="82" t="str">
        <f aca="false">Q175</f>
        <v>Nous Consulter</v>
      </c>
      <c r="F175" s="20"/>
      <c r="G175" s="77" t="n">
        <f aca="false">R175</f>
        <v>0</v>
      </c>
      <c r="H175" s="77" t="n">
        <f aca="false">G175*C175</f>
        <v>0</v>
      </c>
      <c r="I175" s="1" t="s">
        <v>262</v>
      </c>
      <c r="K175" s="78" t="s">
        <v>61</v>
      </c>
      <c r="L175" s="41" t="s">
        <v>34</v>
      </c>
      <c r="M175" s="78"/>
      <c r="N175" s="78" t="n">
        <v>1013</v>
      </c>
      <c r="O175" s="79" t="str">
        <f aca="false">IF(AND(L175="",M175=""),N175,"")</f>
        <v/>
      </c>
      <c r="P175" s="1" t="n">
        <f aca="false">VLOOKUP("CTR"&amp;N175,Cumul_par_Code_tarifaire!B$3:K$1003,2,0)</f>
        <v>0</v>
      </c>
      <c r="Q175" s="1" t="str">
        <f aca="false">IF(L175&lt;&gt;"",L$20,IF(M175&lt;&gt;"",M$20,VLOOKUP("CTR"&amp;N175,Cumul_par_Code_tarifaire!B$3:K$1003,9,0)))</f>
        <v>Nous Consulter</v>
      </c>
      <c r="R175" s="1" t="n">
        <f aca="false">IF(OR(L175&lt;&gt;"",M175&lt;&gt;""),R$21,VLOOKUP("CTR"&amp;N175,Cumul_par_Code_tarifaire!B$3:K$1003,10,0))</f>
        <v>0</v>
      </c>
      <c r="S175" s="1"/>
      <c r="V175" s="0"/>
    </row>
    <row r="176" customFormat="false" ht="12.8" hidden="true" customHeight="false" outlineLevel="0" collapsed="false">
      <c r="A176" s="73" t="s">
        <v>277</v>
      </c>
      <c r="B176" s="74" t="s">
        <v>285</v>
      </c>
      <c r="C176" s="75"/>
      <c r="D176" s="39" t="str">
        <f aca="false">IF(L176=L$22,L$21,IF(M176=M$22,M$21,K176))</f>
        <v>non dispo 2022</v>
      </c>
      <c r="E176" s="82" t="str">
        <f aca="false">Q176</f>
        <v>Nous Consulter</v>
      </c>
      <c r="F176" s="20"/>
      <c r="G176" s="77" t="n">
        <f aca="false">R176</f>
        <v>0</v>
      </c>
      <c r="H176" s="77" t="n">
        <f aca="false">G176*C176</f>
        <v>0</v>
      </c>
      <c r="I176" s="1" t="s">
        <v>262</v>
      </c>
      <c r="K176" s="78" t="s">
        <v>61</v>
      </c>
      <c r="L176" s="41" t="s">
        <v>34</v>
      </c>
      <c r="M176" s="78"/>
      <c r="N176" s="78" t="n">
        <v>1013</v>
      </c>
      <c r="O176" s="79" t="str">
        <f aca="false">IF(AND(L176="",M176=""),N176,"")</f>
        <v/>
      </c>
      <c r="P176" s="1" t="n">
        <f aca="false">VLOOKUP("CTR"&amp;N176,Cumul_par_Code_tarifaire!B$3:K$1003,2,0)</f>
        <v>0</v>
      </c>
      <c r="Q176" s="1" t="str">
        <f aca="false">IF(L176&lt;&gt;"",L$20,IF(M176&lt;&gt;"",M$20,VLOOKUP("CTR"&amp;N176,Cumul_par_Code_tarifaire!B$3:K$1003,9,0)))</f>
        <v>Nous Consulter</v>
      </c>
      <c r="R176" s="1" t="n">
        <f aca="false">IF(OR(L176&lt;&gt;"",M176&lt;&gt;""),R$21,VLOOKUP("CTR"&amp;N176,Cumul_par_Code_tarifaire!B$3:K$1003,10,0))</f>
        <v>0</v>
      </c>
      <c r="S176" s="1"/>
      <c r="V176" s="0"/>
    </row>
    <row r="177" customFormat="false" ht="12.8" hidden="true" customHeight="false" outlineLevel="0" collapsed="false">
      <c r="A177" s="73" t="s">
        <v>277</v>
      </c>
      <c r="B177" s="74" t="s">
        <v>286</v>
      </c>
      <c r="C177" s="75"/>
      <c r="D177" s="39" t="str">
        <f aca="false">IF(L177=L$22,L$21,IF(M177=M$22,M$21,K177))</f>
        <v>non dispo 2022</v>
      </c>
      <c r="E177" s="82" t="str">
        <f aca="false">Q177</f>
        <v>Nous Consulter</v>
      </c>
      <c r="F177" s="20"/>
      <c r="G177" s="77" t="n">
        <f aca="false">R177</f>
        <v>0</v>
      </c>
      <c r="H177" s="77" t="n">
        <f aca="false">G177*C177</f>
        <v>0</v>
      </c>
      <c r="I177" s="1" t="s">
        <v>262</v>
      </c>
      <c r="K177" s="78" t="s">
        <v>61</v>
      </c>
      <c r="L177" s="41" t="s">
        <v>34</v>
      </c>
      <c r="M177" s="78"/>
      <c r="N177" s="78" t="n">
        <v>1013</v>
      </c>
      <c r="O177" s="79" t="str">
        <f aca="false">IF(AND(L177="",M177=""),N177,"")</f>
        <v/>
      </c>
      <c r="P177" s="1" t="n">
        <f aca="false">VLOOKUP("CTR"&amp;N177,Cumul_par_Code_tarifaire!B$3:K$1003,2,0)</f>
        <v>0</v>
      </c>
      <c r="Q177" s="1" t="str">
        <f aca="false">IF(L177&lt;&gt;"",L$20,IF(M177&lt;&gt;"",M$20,VLOOKUP("CTR"&amp;N177,Cumul_par_Code_tarifaire!B$3:K$1003,9,0)))</f>
        <v>Nous Consulter</v>
      </c>
      <c r="R177" s="1" t="n">
        <f aca="false">IF(OR(L177&lt;&gt;"",M177&lt;&gt;""),R$21,VLOOKUP("CTR"&amp;N177,Cumul_par_Code_tarifaire!B$3:K$1003,10,0))</f>
        <v>0</v>
      </c>
      <c r="S177" s="1"/>
      <c r="V177" s="0"/>
    </row>
    <row r="178" customFormat="false" ht="12.8" hidden="true" customHeight="false" outlineLevel="0" collapsed="false">
      <c r="A178" s="73" t="s">
        <v>277</v>
      </c>
      <c r="B178" s="74" t="s">
        <v>287</v>
      </c>
      <c r="C178" s="75"/>
      <c r="D178" s="39" t="str">
        <f aca="false">IF(L178=L$22,L$21,IF(M178=M$22,M$21,K178))</f>
        <v>non dispo 2022</v>
      </c>
      <c r="E178" s="82" t="str">
        <f aca="false">Q178</f>
        <v>Nous Consulter</v>
      </c>
      <c r="F178" s="20"/>
      <c r="G178" s="77" t="n">
        <f aca="false">R178</f>
        <v>0</v>
      </c>
      <c r="H178" s="77" t="n">
        <f aca="false">G178*C178</f>
        <v>0</v>
      </c>
      <c r="I178" s="1" t="s">
        <v>262</v>
      </c>
      <c r="K178" s="78" t="s">
        <v>61</v>
      </c>
      <c r="L178" s="41" t="s">
        <v>34</v>
      </c>
      <c r="M178" s="78"/>
      <c r="N178" s="78" t="n">
        <v>1013</v>
      </c>
      <c r="O178" s="79" t="str">
        <f aca="false">IF(AND(L178="",M178=""),N178,"")</f>
        <v/>
      </c>
      <c r="P178" s="1" t="n">
        <f aca="false">VLOOKUP("CTR"&amp;N178,Cumul_par_Code_tarifaire!B$3:K$1003,2,0)</f>
        <v>0</v>
      </c>
      <c r="Q178" s="1" t="str">
        <f aca="false">IF(L178&lt;&gt;"",L$20,IF(M178&lt;&gt;"",M$20,VLOOKUP("CTR"&amp;N178,Cumul_par_Code_tarifaire!B$3:K$1003,9,0)))</f>
        <v>Nous Consulter</v>
      </c>
      <c r="R178" s="1" t="n">
        <f aca="false">IF(OR(L178&lt;&gt;"",M178&lt;&gt;""),R$21,VLOOKUP("CTR"&amp;N178,Cumul_par_Code_tarifaire!B$3:K$1003,10,0))</f>
        <v>0</v>
      </c>
      <c r="S178" s="1"/>
      <c r="V178" s="0"/>
    </row>
    <row r="179" customFormat="false" ht="12.8" hidden="true" customHeight="false" outlineLevel="0" collapsed="false">
      <c r="A179" s="73" t="s">
        <v>277</v>
      </c>
      <c r="B179" s="74" t="s">
        <v>288</v>
      </c>
      <c r="C179" s="75"/>
      <c r="D179" s="39" t="str">
        <f aca="false">IF(L179=L$22,L$21,IF(M179=M$22,M$21,K179))</f>
        <v>non dispo 2022</v>
      </c>
      <c r="E179" s="82" t="str">
        <f aca="false">Q179</f>
        <v>Nous Consulter</v>
      </c>
      <c r="F179" s="20"/>
      <c r="G179" s="77" t="n">
        <f aca="false">R179</f>
        <v>0</v>
      </c>
      <c r="H179" s="77" t="n">
        <f aca="false">G179*C179</f>
        <v>0</v>
      </c>
      <c r="I179" s="1" t="s">
        <v>262</v>
      </c>
      <c r="K179" s="78" t="s">
        <v>61</v>
      </c>
      <c r="L179" s="41" t="s">
        <v>34</v>
      </c>
      <c r="M179" s="78"/>
      <c r="N179" s="78" t="n">
        <v>1013</v>
      </c>
      <c r="O179" s="79" t="str">
        <f aca="false">IF(AND(L179="",M179=""),N179,"")</f>
        <v/>
      </c>
      <c r="P179" s="1" t="n">
        <f aca="false">VLOOKUP("CTR"&amp;N179,Cumul_par_Code_tarifaire!B$3:K$1003,2,0)</f>
        <v>0</v>
      </c>
      <c r="Q179" s="1" t="str">
        <f aca="false">IF(L179&lt;&gt;"",L$20,IF(M179&lt;&gt;"",M$20,VLOOKUP("CTR"&amp;N179,Cumul_par_Code_tarifaire!B$3:K$1003,9,0)))</f>
        <v>Nous Consulter</v>
      </c>
      <c r="R179" s="1" t="n">
        <f aca="false">IF(OR(L179&lt;&gt;"",M179&lt;&gt;""),R$21,VLOOKUP("CTR"&amp;N179,Cumul_par_Code_tarifaire!B$3:K$1003,10,0))</f>
        <v>0</v>
      </c>
      <c r="S179" s="1"/>
      <c r="V179" s="0"/>
    </row>
    <row r="180" customFormat="false" ht="12.8" hidden="true" customHeight="false" outlineLevel="0" collapsed="false">
      <c r="A180" s="73" t="s">
        <v>277</v>
      </c>
      <c r="B180" s="74" t="s">
        <v>289</v>
      </c>
      <c r="C180" s="75"/>
      <c r="D180" s="39" t="str">
        <f aca="false">IF(L180=L$22,L$21,IF(M180=M$22,M$21,K180))</f>
        <v>non dispo 2022</v>
      </c>
      <c r="E180" s="82" t="str">
        <f aca="false">Q180</f>
        <v>Nous Consulter</v>
      </c>
      <c r="F180" s="20"/>
      <c r="G180" s="77" t="n">
        <f aca="false">R180</f>
        <v>0</v>
      </c>
      <c r="H180" s="77" t="n">
        <f aca="false">G180*C180</f>
        <v>0</v>
      </c>
      <c r="I180" s="1" t="s">
        <v>262</v>
      </c>
      <c r="K180" s="78" t="s">
        <v>61</v>
      </c>
      <c r="L180" s="41" t="s">
        <v>34</v>
      </c>
      <c r="M180" s="78"/>
      <c r="N180" s="78" t="n">
        <v>1013</v>
      </c>
      <c r="O180" s="79" t="str">
        <f aca="false">IF(AND(L180="",M180=""),N180,"")</f>
        <v/>
      </c>
      <c r="P180" s="1" t="n">
        <f aca="false">VLOOKUP("CTR"&amp;N180,Cumul_par_Code_tarifaire!B$3:K$1003,2,0)</f>
        <v>0</v>
      </c>
      <c r="Q180" s="1" t="str">
        <f aca="false">IF(L180&lt;&gt;"",L$20,IF(M180&lt;&gt;"",M$20,VLOOKUP("CTR"&amp;N180,Cumul_par_Code_tarifaire!B$3:K$1003,9,0)))</f>
        <v>Nous Consulter</v>
      </c>
      <c r="R180" s="1" t="n">
        <f aca="false">IF(OR(L180&lt;&gt;"",M180&lt;&gt;""),R$21,VLOOKUP("CTR"&amp;N180,Cumul_par_Code_tarifaire!B$3:K$1003,10,0))</f>
        <v>0</v>
      </c>
      <c r="S180" s="1"/>
      <c r="V180" s="0"/>
    </row>
    <row r="181" customFormat="false" ht="12.8" hidden="true" customHeight="false" outlineLevel="0" collapsed="false">
      <c r="A181" s="73" t="s">
        <v>277</v>
      </c>
      <c r="B181" s="74" t="s">
        <v>290</v>
      </c>
      <c r="C181" s="75"/>
      <c r="D181" s="39" t="str">
        <f aca="false">IF(L181=L$22,L$21,IF(M181=M$22,M$21,K181))</f>
        <v>non dispo 2022</v>
      </c>
      <c r="E181" s="82" t="str">
        <f aca="false">Q181</f>
        <v>Nous Consulter</v>
      </c>
      <c r="F181" s="20"/>
      <c r="G181" s="77" t="n">
        <f aca="false">R181</f>
        <v>0</v>
      </c>
      <c r="H181" s="77" t="n">
        <f aca="false">G181*C181</f>
        <v>0</v>
      </c>
      <c r="I181" s="1" t="s">
        <v>262</v>
      </c>
      <c r="K181" s="78" t="s">
        <v>61</v>
      </c>
      <c r="L181" s="41" t="s">
        <v>34</v>
      </c>
      <c r="M181" s="78"/>
      <c r="N181" s="78" t="n">
        <v>1013</v>
      </c>
      <c r="O181" s="79" t="str">
        <f aca="false">IF(AND(L181="",M181=""),N181,"")</f>
        <v/>
      </c>
      <c r="P181" s="1" t="n">
        <f aca="false">VLOOKUP("CTR"&amp;N181,Cumul_par_Code_tarifaire!B$3:K$1003,2,0)</f>
        <v>0</v>
      </c>
      <c r="Q181" s="1" t="str">
        <f aca="false">IF(L181&lt;&gt;"",L$20,IF(M181&lt;&gt;"",M$20,VLOOKUP("CTR"&amp;N181,Cumul_par_Code_tarifaire!B$3:K$1003,9,0)))</f>
        <v>Nous Consulter</v>
      </c>
      <c r="R181" s="1" t="n">
        <f aca="false">IF(OR(L181&lt;&gt;"",M181&lt;&gt;""),R$21,VLOOKUP("CTR"&amp;N181,Cumul_par_Code_tarifaire!B$3:K$1003,10,0))</f>
        <v>0</v>
      </c>
      <c r="S181" s="1"/>
      <c r="V181" s="0"/>
    </row>
    <row r="182" customFormat="false" ht="12.8" hidden="true" customHeight="false" outlineLevel="0" collapsed="false">
      <c r="A182" s="73" t="s">
        <v>277</v>
      </c>
      <c r="B182" s="74" t="s">
        <v>291</v>
      </c>
      <c r="C182" s="75"/>
      <c r="D182" s="39" t="str">
        <f aca="false">IF(L182=L$22,L$21,IF(M182=M$22,M$21,K182))</f>
        <v>non dispo 2022</v>
      </c>
      <c r="E182" s="82" t="str">
        <f aca="false">Q182</f>
        <v>Nous Consulter</v>
      </c>
      <c r="F182" s="20"/>
      <c r="G182" s="77" t="n">
        <f aca="false">R182</f>
        <v>0</v>
      </c>
      <c r="H182" s="77" t="n">
        <f aca="false">G182*C182</f>
        <v>0</v>
      </c>
      <c r="I182" s="1" t="s">
        <v>262</v>
      </c>
      <c r="K182" s="78" t="s">
        <v>61</v>
      </c>
      <c r="L182" s="41" t="s">
        <v>34</v>
      </c>
      <c r="M182" s="78"/>
      <c r="N182" s="78" t="n">
        <v>1013</v>
      </c>
      <c r="O182" s="79" t="str">
        <f aca="false">IF(AND(L182="",M182=""),N182,"")</f>
        <v/>
      </c>
      <c r="P182" s="1" t="n">
        <f aca="false">VLOOKUP("CTR"&amp;N182,Cumul_par_Code_tarifaire!B$3:K$1003,2,0)</f>
        <v>0</v>
      </c>
      <c r="Q182" s="1" t="str">
        <f aca="false">IF(L182&lt;&gt;"",L$20,IF(M182&lt;&gt;"",M$20,VLOOKUP("CTR"&amp;N182,Cumul_par_Code_tarifaire!B$3:K$1003,9,0)))</f>
        <v>Nous Consulter</v>
      </c>
      <c r="R182" s="1" t="n">
        <f aca="false">IF(OR(L182&lt;&gt;"",M182&lt;&gt;""),R$21,VLOOKUP("CTR"&amp;N182,Cumul_par_Code_tarifaire!B$3:K$1003,10,0))</f>
        <v>0</v>
      </c>
      <c r="S182" s="1"/>
      <c r="V182" s="0"/>
    </row>
    <row r="183" customFormat="false" ht="12.8" hidden="true" customHeight="false" outlineLevel="0" collapsed="false">
      <c r="A183" s="73" t="s">
        <v>277</v>
      </c>
      <c r="B183" s="74" t="s">
        <v>292</v>
      </c>
      <c r="C183" s="75"/>
      <c r="D183" s="39" t="str">
        <f aca="false">IF(L183=L$22,L$21,IF(M183=M$22,M$21,K183))</f>
        <v>non dispo 2022</v>
      </c>
      <c r="E183" s="82" t="str">
        <f aca="false">Q183</f>
        <v>Nous Consulter</v>
      </c>
      <c r="F183" s="20"/>
      <c r="G183" s="77" t="n">
        <f aca="false">R183</f>
        <v>0</v>
      </c>
      <c r="H183" s="77" t="n">
        <f aca="false">G183*C183</f>
        <v>0</v>
      </c>
      <c r="I183" s="1" t="s">
        <v>262</v>
      </c>
      <c r="K183" s="78" t="s">
        <v>61</v>
      </c>
      <c r="L183" s="41" t="s">
        <v>34</v>
      </c>
      <c r="M183" s="78"/>
      <c r="N183" s="78" t="n">
        <v>1013</v>
      </c>
      <c r="O183" s="79" t="str">
        <f aca="false">IF(AND(L183="",M183=""),N183,"")</f>
        <v/>
      </c>
      <c r="P183" s="1" t="n">
        <f aca="false">VLOOKUP("CTR"&amp;N183,Cumul_par_Code_tarifaire!B$3:K$1003,2,0)</f>
        <v>0</v>
      </c>
      <c r="Q183" s="1" t="str">
        <f aca="false">IF(L183&lt;&gt;"",L$20,IF(M183&lt;&gt;"",M$20,VLOOKUP("CTR"&amp;N183,Cumul_par_Code_tarifaire!B$3:K$1003,9,0)))</f>
        <v>Nous Consulter</v>
      </c>
      <c r="R183" s="1" t="n">
        <f aca="false">IF(OR(L183&lt;&gt;"",M183&lt;&gt;""),R$21,VLOOKUP("CTR"&amp;N183,Cumul_par_Code_tarifaire!B$3:K$1003,10,0))</f>
        <v>0</v>
      </c>
      <c r="S183" s="1"/>
      <c r="V183" s="0"/>
    </row>
    <row r="184" customFormat="false" ht="12.8" hidden="true" customHeight="false" outlineLevel="0" collapsed="false">
      <c r="A184" s="73" t="s">
        <v>277</v>
      </c>
      <c r="B184" s="74" t="s">
        <v>293</v>
      </c>
      <c r="C184" s="75"/>
      <c r="D184" s="39" t="str">
        <f aca="false">IF(L184=L$22,L$21,IF(M184=M$22,M$21,K184))</f>
        <v>non dispo 2022</v>
      </c>
      <c r="E184" s="82" t="str">
        <f aca="false">Q184</f>
        <v>Nous Consulter</v>
      </c>
      <c r="F184" s="20"/>
      <c r="G184" s="77" t="n">
        <f aca="false">R184</f>
        <v>0</v>
      </c>
      <c r="H184" s="77" t="n">
        <f aca="false">G184*C184</f>
        <v>0</v>
      </c>
      <c r="I184" s="1" t="s">
        <v>262</v>
      </c>
      <c r="K184" s="78" t="s">
        <v>61</v>
      </c>
      <c r="L184" s="41" t="s">
        <v>34</v>
      </c>
      <c r="M184" s="78"/>
      <c r="N184" s="78" t="n">
        <v>1013</v>
      </c>
      <c r="O184" s="79" t="str">
        <f aca="false">IF(AND(L184="",M184=""),N184,"")</f>
        <v/>
      </c>
      <c r="P184" s="1" t="n">
        <f aca="false">VLOOKUP("CTR"&amp;N184,Cumul_par_Code_tarifaire!B$3:K$1003,2,0)</f>
        <v>0</v>
      </c>
      <c r="Q184" s="1" t="str">
        <f aca="false">IF(L184&lt;&gt;"",L$20,IF(M184&lt;&gt;"",M$20,VLOOKUP("CTR"&amp;N184,Cumul_par_Code_tarifaire!B$3:K$1003,9,0)))</f>
        <v>Nous Consulter</v>
      </c>
      <c r="R184" s="1" t="n">
        <f aca="false">IF(OR(L184&lt;&gt;"",M184&lt;&gt;""),R$21,VLOOKUP("CTR"&amp;N184,Cumul_par_Code_tarifaire!B$3:K$1003,10,0))</f>
        <v>0</v>
      </c>
      <c r="S184" s="1"/>
      <c r="V184" s="0"/>
    </row>
    <row r="185" customFormat="false" ht="12.8" hidden="true" customHeight="false" outlineLevel="0" collapsed="false">
      <c r="A185" s="73" t="s">
        <v>277</v>
      </c>
      <c r="B185" s="74" t="s">
        <v>294</v>
      </c>
      <c r="C185" s="75"/>
      <c r="D185" s="39" t="str">
        <f aca="false">IF(L185=L$22,L$21,IF(M185=M$22,M$21,K185))</f>
        <v>non dispo 2022</v>
      </c>
      <c r="E185" s="82" t="str">
        <f aca="false">Q185</f>
        <v>Nous Consulter</v>
      </c>
      <c r="F185" s="20"/>
      <c r="G185" s="77" t="n">
        <f aca="false">R185</f>
        <v>0</v>
      </c>
      <c r="H185" s="77" t="n">
        <f aca="false">G185*C185</f>
        <v>0</v>
      </c>
      <c r="I185" s="1" t="s">
        <v>262</v>
      </c>
      <c r="K185" s="78" t="s">
        <v>61</v>
      </c>
      <c r="L185" s="41" t="s">
        <v>34</v>
      </c>
      <c r="M185" s="78"/>
      <c r="N185" s="78" t="n">
        <v>1013</v>
      </c>
      <c r="O185" s="79" t="str">
        <f aca="false">IF(AND(L185="",M185=""),N185,"")</f>
        <v/>
      </c>
      <c r="P185" s="1" t="n">
        <f aca="false">VLOOKUP("CTR"&amp;N185,Cumul_par_Code_tarifaire!B$3:K$1003,2,0)</f>
        <v>0</v>
      </c>
      <c r="Q185" s="1" t="str">
        <f aca="false">IF(L185&lt;&gt;"",L$20,IF(M185&lt;&gt;"",M$20,VLOOKUP("CTR"&amp;N185,Cumul_par_Code_tarifaire!B$3:K$1003,9,0)))</f>
        <v>Nous Consulter</v>
      </c>
      <c r="R185" s="1" t="n">
        <f aca="false">IF(OR(L185&lt;&gt;"",M185&lt;&gt;""),R$21,VLOOKUP("CTR"&amp;N185,Cumul_par_Code_tarifaire!B$3:K$1003,10,0))</f>
        <v>0</v>
      </c>
      <c r="S185" s="1"/>
      <c r="V185" s="0"/>
    </row>
    <row r="186" customFormat="false" ht="12.8" hidden="true" customHeight="false" outlineLevel="0" collapsed="false">
      <c r="A186" s="73" t="s">
        <v>277</v>
      </c>
      <c r="B186" s="74" t="s">
        <v>295</v>
      </c>
      <c r="C186" s="75"/>
      <c r="D186" s="39" t="str">
        <f aca="false">IF(L186=L$22,L$21,IF(M186=M$22,M$21,K186))</f>
        <v>non dispo 2022</v>
      </c>
      <c r="E186" s="82" t="str">
        <f aca="false">Q186</f>
        <v>Nous Consulter</v>
      </c>
      <c r="F186" s="20"/>
      <c r="G186" s="77" t="n">
        <f aca="false">R186</f>
        <v>0</v>
      </c>
      <c r="H186" s="77" t="n">
        <f aca="false">G186*C186</f>
        <v>0</v>
      </c>
      <c r="I186" s="1" t="s">
        <v>262</v>
      </c>
      <c r="K186" s="78" t="s">
        <v>61</v>
      </c>
      <c r="L186" s="41" t="s">
        <v>34</v>
      </c>
      <c r="M186" s="78"/>
      <c r="N186" s="78" t="n">
        <v>1013</v>
      </c>
      <c r="O186" s="79" t="str">
        <f aca="false">IF(AND(L186="",M186=""),N186,"")</f>
        <v/>
      </c>
      <c r="P186" s="1" t="n">
        <f aca="false">VLOOKUP("CTR"&amp;N186,Cumul_par_Code_tarifaire!B$3:K$1003,2,0)</f>
        <v>0</v>
      </c>
      <c r="Q186" s="1" t="str">
        <f aca="false">IF(L186&lt;&gt;"",L$20,IF(M186&lt;&gt;"",M$20,VLOOKUP("CTR"&amp;N186,Cumul_par_Code_tarifaire!B$3:K$1003,9,0)))</f>
        <v>Nous Consulter</v>
      </c>
      <c r="R186" s="1" t="n">
        <f aca="false">IF(OR(L186&lt;&gt;"",M186&lt;&gt;""),R$21,VLOOKUP("CTR"&amp;N186,Cumul_par_Code_tarifaire!B$3:K$1003,10,0))</f>
        <v>0</v>
      </c>
      <c r="S186" s="1"/>
      <c r="V186" s="0"/>
    </row>
    <row r="187" customFormat="false" ht="12.8" hidden="true" customHeight="false" outlineLevel="0" collapsed="false">
      <c r="A187" s="73" t="s">
        <v>277</v>
      </c>
      <c r="B187" s="74" t="s">
        <v>296</v>
      </c>
      <c r="C187" s="75"/>
      <c r="D187" s="39" t="str">
        <f aca="false">IF(L187=L$22,L$21,IF(M187=M$22,M$21,K187))</f>
        <v>non dispo 2022</v>
      </c>
      <c r="E187" s="82" t="str">
        <f aca="false">Q187</f>
        <v>Nous Consulter</v>
      </c>
      <c r="F187" s="20"/>
      <c r="G187" s="77" t="n">
        <f aca="false">R187</f>
        <v>0</v>
      </c>
      <c r="H187" s="77" t="n">
        <f aca="false">G187*C187</f>
        <v>0</v>
      </c>
      <c r="I187" s="1" t="s">
        <v>262</v>
      </c>
      <c r="K187" s="78" t="s">
        <v>61</v>
      </c>
      <c r="L187" s="41" t="s">
        <v>34</v>
      </c>
      <c r="M187" s="78"/>
      <c r="N187" s="78" t="n">
        <v>1013</v>
      </c>
      <c r="O187" s="79" t="str">
        <f aca="false">IF(AND(L187="",M187=""),N187,"")</f>
        <v/>
      </c>
      <c r="P187" s="1" t="n">
        <f aca="false">VLOOKUP("CTR"&amp;N187,Cumul_par_Code_tarifaire!B$3:K$1003,2,0)</f>
        <v>0</v>
      </c>
      <c r="Q187" s="1" t="str">
        <f aca="false">IF(L187&lt;&gt;"",L$20,IF(M187&lt;&gt;"",M$20,VLOOKUP("CTR"&amp;N187,Cumul_par_Code_tarifaire!B$3:K$1003,9,0)))</f>
        <v>Nous Consulter</v>
      </c>
      <c r="R187" s="1" t="n">
        <f aca="false">IF(OR(L187&lt;&gt;"",M187&lt;&gt;""),R$21,VLOOKUP("CTR"&amp;N187,Cumul_par_Code_tarifaire!B$3:K$1003,10,0))</f>
        <v>0</v>
      </c>
      <c r="S187" s="1"/>
      <c r="V187" s="0"/>
    </row>
    <row r="188" customFormat="false" ht="12.8" hidden="true" customHeight="false" outlineLevel="0" collapsed="false">
      <c r="A188" s="73" t="s">
        <v>277</v>
      </c>
      <c r="B188" s="74" t="s">
        <v>297</v>
      </c>
      <c r="C188" s="75"/>
      <c r="D188" s="39" t="str">
        <f aca="false">IF(L188=L$22,L$21,IF(M188=M$22,M$21,K188))</f>
        <v>non dispo 2022</v>
      </c>
      <c r="E188" s="82" t="str">
        <f aca="false">Q188</f>
        <v>Nous Consulter</v>
      </c>
      <c r="F188" s="20"/>
      <c r="G188" s="77" t="n">
        <f aca="false">R188</f>
        <v>0</v>
      </c>
      <c r="H188" s="77" t="n">
        <f aca="false">G188*C188</f>
        <v>0</v>
      </c>
      <c r="I188" s="1" t="s">
        <v>262</v>
      </c>
      <c r="K188" s="78" t="s">
        <v>61</v>
      </c>
      <c r="L188" s="41" t="s">
        <v>34</v>
      </c>
      <c r="M188" s="78"/>
      <c r="N188" s="78" t="n">
        <v>1013</v>
      </c>
      <c r="O188" s="79" t="str">
        <f aca="false">IF(AND(L188="",M188=""),N188,"")</f>
        <v/>
      </c>
      <c r="P188" s="1" t="n">
        <f aca="false">VLOOKUP("CTR"&amp;N188,Cumul_par_Code_tarifaire!B$3:K$1003,2,0)</f>
        <v>0</v>
      </c>
      <c r="Q188" s="1" t="str">
        <f aca="false">IF(L188&lt;&gt;"",L$20,IF(M188&lt;&gt;"",M$20,VLOOKUP("CTR"&amp;N188,Cumul_par_Code_tarifaire!B$3:K$1003,9,0)))</f>
        <v>Nous Consulter</v>
      </c>
      <c r="R188" s="1" t="n">
        <f aca="false">IF(OR(L188&lt;&gt;"",M188&lt;&gt;""),R$21,VLOOKUP("CTR"&amp;N188,Cumul_par_Code_tarifaire!B$3:K$1003,10,0))</f>
        <v>0</v>
      </c>
      <c r="S188" s="1"/>
      <c r="V188" s="0"/>
    </row>
    <row r="189" customFormat="false" ht="12.8" hidden="false" customHeight="false" outlineLevel="0" collapsed="false">
      <c r="A189" s="73" t="s">
        <v>277</v>
      </c>
      <c r="B189" s="74" t="s">
        <v>298</v>
      </c>
      <c r="C189" s="75"/>
      <c r="D189" s="39" t="str">
        <f aca="false">IF(L189=L$22,L$21,IF(M189=M$22,M$21,K189))</f>
        <v>NC</v>
      </c>
      <c r="E189" s="82" t="str">
        <f aca="false">Q189</f>
        <v>Nous Consulter</v>
      </c>
      <c r="F189" s="20"/>
      <c r="G189" s="77" t="n">
        <f aca="false">R189</f>
        <v>0</v>
      </c>
      <c r="H189" s="77" t="n">
        <f aca="false">G189*C189</f>
        <v>0</v>
      </c>
      <c r="I189" s="1" t="s">
        <v>262</v>
      </c>
      <c r="K189" s="78" t="s">
        <v>61</v>
      </c>
      <c r="L189" s="41"/>
      <c r="M189" s="78" t="s">
        <v>35</v>
      </c>
      <c r="N189" s="78" t="n">
        <v>1013</v>
      </c>
      <c r="O189" s="79" t="str">
        <f aca="false">IF(AND(L189="",M189=""),N189,"")</f>
        <v/>
      </c>
      <c r="P189" s="1" t="n">
        <f aca="false">VLOOKUP("CTR"&amp;N189,Cumul_par_Code_tarifaire!B$3:K$1003,2,0)</f>
        <v>0</v>
      </c>
      <c r="Q189" s="1" t="str">
        <f aca="false">IF(L189&lt;&gt;"",L$20,IF(M189&lt;&gt;"",M$20,VLOOKUP("CTR"&amp;N189,Cumul_par_Code_tarifaire!B$3:K$1003,9,0)))</f>
        <v>Nous Consulter</v>
      </c>
      <c r="R189" s="1" t="n">
        <f aca="false">IF(OR(L189&lt;&gt;"",M189&lt;&gt;""),R$21,VLOOKUP("CTR"&amp;N189,Cumul_par_Code_tarifaire!B$3:K$1003,10,0))</f>
        <v>0</v>
      </c>
      <c r="V189" s="0"/>
    </row>
    <row r="190" customFormat="false" ht="22.35" hidden="false" customHeight="false" outlineLevel="0" collapsed="false">
      <c r="A190" s="73" t="s">
        <v>299</v>
      </c>
      <c r="B190" s="74" t="s">
        <v>300</v>
      </c>
      <c r="C190" s="75"/>
      <c r="D190" s="39" t="str">
        <f aca="false">IF(L190=L$22,L$21,IF(M190=M$22,M$21,K190))</f>
        <v>NC</v>
      </c>
      <c r="E190" s="82" t="str">
        <f aca="false">Q190</f>
        <v>Nous Consulter</v>
      </c>
      <c r="F190" s="20"/>
      <c r="G190" s="77" t="n">
        <f aca="false">R190</f>
        <v>0</v>
      </c>
      <c r="H190" s="77" t="n">
        <f aca="false">G190*C190</f>
        <v>0</v>
      </c>
      <c r="I190" s="1" t="s">
        <v>262</v>
      </c>
      <c r="K190" s="78" t="s">
        <v>263</v>
      </c>
      <c r="L190" s="41"/>
      <c r="M190" s="78" t="s">
        <v>35</v>
      </c>
      <c r="N190" s="78" t="n">
        <v>1110</v>
      </c>
      <c r="O190" s="79" t="str">
        <f aca="false">IF(AND(L190="",M190=""),N190,"")</f>
        <v/>
      </c>
      <c r="P190" s="1" t="n">
        <f aca="false">VLOOKUP("CTR"&amp;N190,Cumul_par_Code_tarifaire!B$3:K$1003,2,0)</f>
        <v>0</v>
      </c>
      <c r="Q190" s="1" t="str">
        <f aca="false">IF(L190&lt;&gt;"",L$20,IF(M190&lt;&gt;"",M$20,VLOOKUP("CTR"&amp;N190,Cumul_par_Code_tarifaire!B$3:K$1003,9,0)))</f>
        <v>Nous Consulter</v>
      </c>
      <c r="R190" s="1" t="n">
        <f aca="false">IF(OR(L190&lt;&gt;"",M190&lt;&gt;""),R$21,VLOOKUP("CTR"&amp;N190,Cumul_par_Code_tarifaire!B$3:K$1003,10,0))</f>
        <v>0</v>
      </c>
      <c r="V190" s="0"/>
    </row>
    <row r="191" customFormat="false" ht="22.35" hidden="false" customHeight="false" outlineLevel="0" collapsed="false">
      <c r="A191" s="73" t="s">
        <v>299</v>
      </c>
      <c r="B191" s="74" t="s">
        <v>301</v>
      </c>
      <c r="C191" s="75"/>
      <c r="D191" s="39" t="str">
        <f aca="false">IF(L191=L$22,L$21,IF(M191=M$22,M$21,K191))</f>
        <v>G11</v>
      </c>
      <c r="E191" s="82" t="n">
        <f aca="false">Q191</f>
        <v>1110</v>
      </c>
      <c r="F191" s="20"/>
      <c r="G191" s="77" t="n">
        <f aca="false">R191</f>
        <v>6.5</v>
      </c>
      <c r="H191" s="77" t="n">
        <f aca="false">G191*C191</f>
        <v>0</v>
      </c>
      <c r="I191" s="1" t="s">
        <v>262</v>
      </c>
      <c r="K191" s="78" t="s">
        <v>263</v>
      </c>
      <c r="L191" s="41"/>
      <c r="M191" s="78"/>
      <c r="N191" s="78" t="n">
        <v>1110</v>
      </c>
      <c r="O191" s="79" t="n">
        <f aca="false">IF(AND(L191="",M191=""),N191,"")</f>
        <v>1110</v>
      </c>
      <c r="P191" s="1" t="n">
        <f aca="false">VLOOKUP("CTR"&amp;N191,Cumul_par_Code_tarifaire!B$3:K$1003,2,0)</f>
        <v>0</v>
      </c>
      <c r="Q191" s="1" t="n">
        <f aca="false">IF(L191&lt;&gt;"",L$20,IF(M191&lt;&gt;"",M$20,VLOOKUP("CTR"&amp;N191,Cumul_par_Code_tarifaire!B$3:K$1003,9,0)))</f>
        <v>1110</v>
      </c>
      <c r="R191" s="1" t="n">
        <f aca="false">IF(OR(L191&lt;&gt;"",M191&lt;&gt;""),R$21,VLOOKUP("CTR"&amp;N191,Cumul_par_Code_tarifaire!B$3:K$1003,10,0))</f>
        <v>6.5</v>
      </c>
      <c r="V191" s="0"/>
    </row>
    <row r="192" customFormat="false" ht="22.35" hidden="true" customHeight="false" outlineLevel="0" collapsed="false">
      <c r="A192" s="73" t="s">
        <v>299</v>
      </c>
      <c r="B192" s="74" t="s">
        <v>302</v>
      </c>
      <c r="C192" s="75"/>
      <c r="D192" s="39" t="str">
        <f aca="false">IF(L192=L$22,L$21,IF(M192=M$22,M$21,K192))</f>
        <v>non dispo 2022</v>
      </c>
      <c r="E192" s="82" t="str">
        <f aca="false">Q192</f>
        <v>Nous Consulter</v>
      </c>
      <c r="F192" s="20"/>
      <c r="G192" s="77" t="n">
        <f aca="false">R192</f>
        <v>0</v>
      </c>
      <c r="H192" s="77" t="n">
        <f aca="false">G192*C192</f>
        <v>0</v>
      </c>
      <c r="I192" s="1" t="s">
        <v>262</v>
      </c>
      <c r="K192" s="78" t="s">
        <v>263</v>
      </c>
      <c r="L192" s="41" t="s">
        <v>34</v>
      </c>
      <c r="M192" s="78"/>
      <c r="N192" s="78" t="n">
        <v>1110</v>
      </c>
      <c r="O192" s="79" t="str">
        <f aca="false">IF(AND(L192="",M192=""),N192,"")</f>
        <v/>
      </c>
      <c r="P192" s="1" t="n">
        <f aca="false">VLOOKUP("CTR"&amp;N192,Cumul_par_Code_tarifaire!B$3:K$1003,2,0)</f>
        <v>0</v>
      </c>
      <c r="Q192" s="1" t="str">
        <f aca="false">IF(L192&lt;&gt;"",L$20,IF(M192&lt;&gt;"",M$20,VLOOKUP("CTR"&amp;N192,Cumul_par_Code_tarifaire!B$3:K$1003,9,0)))</f>
        <v>Nous Consulter</v>
      </c>
      <c r="R192" s="1" t="n">
        <f aca="false">IF(OR(L192&lt;&gt;"",M192&lt;&gt;""),R$21,VLOOKUP("CTR"&amp;N192,Cumul_par_Code_tarifaire!B$3:K$1003,10,0))</f>
        <v>0</v>
      </c>
      <c r="S192" s="1"/>
      <c r="V192" s="0"/>
    </row>
    <row r="193" customFormat="false" ht="22.35" hidden="true" customHeight="false" outlineLevel="0" collapsed="false">
      <c r="A193" s="73" t="s">
        <v>299</v>
      </c>
      <c r="B193" s="74" t="s">
        <v>303</v>
      </c>
      <c r="C193" s="75"/>
      <c r="D193" s="39" t="str">
        <f aca="false">IF(L193=L$22,L$21,IF(M193=M$22,M$21,K193))</f>
        <v>non dispo 2022</v>
      </c>
      <c r="E193" s="82" t="str">
        <f aca="false">Q193</f>
        <v>Nous Consulter</v>
      </c>
      <c r="F193" s="20"/>
      <c r="G193" s="77" t="n">
        <f aca="false">R193</f>
        <v>0</v>
      </c>
      <c r="H193" s="77" t="n">
        <f aca="false">G193*C193</f>
        <v>0</v>
      </c>
      <c r="I193" s="1" t="s">
        <v>262</v>
      </c>
      <c r="K193" s="78" t="s">
        <v>263</v>
      </c>
      <c r="L193" s="41" t="s">
        <v>34</v>
      </c>
      <c r="M193" s="78"/>
      <c r="N193" s="78" t="n">
        <v>1110</v>
      </c>
      <c r="O193" s="79" t="str">
        <f aca="false">IF(AND(L193="",M193=""),N193,"")</f>
        <v/>
      </c>
      <c r="P193" s="1" t="n">
        <f aca="false">VLOOKUP("CTR"&amp;N193,Cumul_par_Code_tarifaire!B$3:K$1003,2,0)</f>
        <v>0</v>
      </c>
      <c r="Q193" s="1" t="str">
        <f aca="false">IF(L193&lt;&gt;"",L$20,IF(M193&lt;&gt;"",M$20,VLOOKUP("CTR"&amp;N193,Cumul_par_Code_tarifaire!B$3:K$1003,9,0)))</f>
        <v>Nous Consulter</v>
      </c>
      <c r="R193" s="1" t="n">
        <f aca="false">IF(OR(L193&lt;&gt;"",M193&lt;&gt;""),R$21,VLOOKUP("CTR"&amp;N193,Cumul_par_Code_tarifaire!B$3:K$1003,10,0))</f>
        <v>0</v>
      </c>
      <c r="S193" s="1"/>
      <c r="V193" s="0"/>
    </row>
    <row r="194" customFormat="false" ht="22.35" hidden="false" customHeight="false" outlineLevel="0" collapsed="false">
      <c r="A194" s="73" t="s">
        <v>299</v>
      </c>
      <c r="B194" s="74" t="s">
        <v>304</v>
      </c>
      <c r="C194" s="75"/>
      <c r="D194" s="39" t="str">
        <f aca="false">IF(L194=L$22,L$21,IF(M194=M$22,M$21,K194))</f>
        <v>G11</v>
      </c>
      <c r="E194" s="82" t="n">
        <f aca="false">Q194</f>
        <v>1110</v>
      </c>
      <c r="F194" s="20"/>
      <c r="G194" s="77" t="n">
        <f aca="false">R194</f>
        <v>6.5</v>
      </c>
      <c r="H194" s="77" t="n">
        <f aca="false">G194*C194</f>
        <v>0</v>
      </c>
      <c r="I194" s="1" t="s">
        <v>262</v>
      </c>
      <c r="K194" s="78" t="s">
        <v>263</v>
      </c>
      <c r="L194" s="41"/>
      <c r="M194" s="78"/>
      <c r="N194" s="78" t="n">
        <v>1110</v>
      </c>
      <c r="O194" s="79" t="n">
        <f aca="false">IF(AND(L194="",M194=""),N194,"")</f>
        <v>1110</v>
      </c>
      <c r="P194" s="1" t="n">
        <f aca="false">VLOOKUP("CTR"&amp;N194,Cumul_par_Code_tarifaire!B$3:K$1003,2,0)</f>
        <v>0</v>
      </c>
      <c r="Q194" s="1" t="n">
        <f aca="false">IF(L194&lt;&gt;"",L$20,IF(M194&lt;&gt;"",M$20,VLOOKUP("CTR"&amp;N194,Cumul_par_Code_tarifaire!B$3:K$1003,9,0)))</f>
        <v>1110</v>
      </c>
      <c r="R194" s="1" t="n">
        <f aca="false">IF(OR(L194&lt;&gt;"",M194&lt;&gt;""),R$21,VLOOKUP("CTR"&amp;N194,Cumul_par_Code_tarifaire!B$3:K$1003,10,0))</f>
        <v>6.5</v>
      </c>
      <c r="V194" s="0"/>
    </row>
    <row r="195" customFormat="false" ht="22.35" hidden="false" customHeight="false" outlineLevel="0" collapsed="false">
      <c r="A195" s="73" t="s">
        <v>299</v>
      </c>
      <c r="B195" s="74" t="s">
        <v>305</v>
      </c>
      <c r="C195" s="75"/>
      <c r="D195" s="39" t="str">
        <f aca="false">IF(L195=L$22,L$21,IF(M195=M$22,M$21,K195))</f>
        <v>G11</v>
      </c>
      <c r="E195" s="82" t="n">
        <f aca="false">Q195</f>
        <v>1110</v>
      </c>
      <c r="F195" s="20"/>
      <c r="G195" s="77" t="n">
        <f aca="false">R195</f>
        <v>6.5</v>
      </c>
      <c r="H195" s="77" t="n">
        <f aca="false">G195*C195</f>
        <v>0</v>
      </c>
      <c r="I195" s="1" t="s">
        <v>262</v>
      </c>
      <c r="K195" s="78" t="s">
        <v>263</v>
      </c>
      <c r="L195" s="41"/>
      <c r="M195" s="78"/>
      <c r="N195" s="78" t="n">
        <v>1110</v>
      </c>
      <c r="O195" s="79" t="n">
        <f aca="false">IF(AND(L195="",M195=""),N195,"")</f>
        <v>1110</v>
      </c>
      <c r="P195" s="1" t="n">
        <f aca="false">VLOOKUP("CTR"&amp;N195,Cumul_par_Code_tarifaire!B$3:K$1003,2,0)</f>
        <v>0</v>
      </c>
      <c r="Q195" s="1" t="n">
        <f aca="false">IF(L195&lt;&gt;"",L$20,IF(M195&lt;&gt;"",M$20,VLOOKUP("CTR"&amp;N195,Cumul_par_Code_tarifaire!B$3:K$1003,9,0)))</f>
        <v>1110</v>
      </c>
      <c r="R195" s="1" t="n">
        <f aca="false">IF(OR(L195&lt;&gt;"",M195&lt;&gt;""),R$21,VLOOKUP("CTR"&amp;N195,Cumul_par_Code_tarifaire!B$3:K$1003,10,0))</f>
        <v>6.5</v>
      </c>
      <c r="V195" s="0"/>
    </row>
    <row r="196" customFormat="false" ht="22.35" hidden="false" customHeight="false" outlineLevel="0" collapsed="false">
      <c r="A196" s="73" t="s">
        <v>299</v>
      </c>
      <c r="B196" s="74" t="s">
        <v>306</v>
      </c>
      <c r="C196" s="75"/>
      <c r="D196" s="39" t="str">
        <f aca="false">IF(L196=L$22,L$21,IF(M196=M$22,M$21,K196))</f>
        <v>NC</v>
      </c>
      <c r="E196" s="82" t="str">
        <f aca="false">Q196</f>
        <v>Nous Consulter</v>
      </c>
      <c r="F196" s="20"/>
      <c r="G196" s="77" t="n">
        <f aca="false">R196</f>
        <v>0</v>
      </c>
      <c r="H196" s="77" t="n">
        <f aca="false">G196*C196</f>
        <v>0</v>
      </c>
      <c r="I196" s="1" t="s">
        <v>262</v>
      </c>
      <c r="K196" s="78" t="s">
        <v>263</v>
      </c>
      <c r="L196" s="41"/>
      <c r="M196" s="78" t="s">
        <v>35</v>
      </c>
      <c r="N196" s="78" t="n">
        <v>1110</v>
      </c>
      <c r="O196" s="79" t="str">
        <f aca="false">IF(AND(L196="",M196=""),N196,"")</f>
        <v/>
      </c>
      <c r="P196" s="1" t="n">
        <f aca="false">VLOOKUP("CTR"&amp;N196,Cumul_par_Code_tarifaire!B$3:K$1003,2,0)</f>
        <v>0</v>
      </c>
      <c r="Q196" s="1" t="str">
        <f aca="false">IF(L196&lt;&gt;"",L$20,IF(M196&lt;&gt;"",M$20,VLOOKUP("CTR"&amp;N196,Cumul_par_Code_tarifaire!B$3:K$1003,9,0)))</f>
        <v>Nous Consulter</v>
      </c>
      <c r="R196" s="1" t="n">
        <f aca="false">IF(OR(L196&lt;&gt;"",M196&lt;&gt;""),R$21,VLOOKUP("CTR"&amp;N196,Cumul_par_Code_tarifaire!B$3:K$1003,10,0))</f>
        <v>0</v>
      </c>
      <c r="V196" s="0"/>
    </row>
    <row r="197" customFormat="false" ht="22.35" hidden="true" customHeight="false" outlineLevel="0" collapsed="false">
      <c r="A197" s="73" t="s">
        <v>307</v>
      </c>
      <c r="B197" s="74" t="s">
        <v>308</v>
      </c>
      <c r="C197" s="75"/>
      <c r="D197" s="39" t="str">
        <f aca="false">IF(L197=L$22,L$21,IF(M197=M$22,M$21,K197))</f>
        <v>non dispo 2022</v>
      </c>
      <c r="E197" s="82" t="str">
        <f aca="false">Q197</f>
        <v>Nous Consulter</v>
      </c>
      <c r="F197" s="20"/>
      <c r="G197" s="77" t="n">
        <f aca="false">R197</f>
        <v>0</v>
      </c>
      <c r="H197" s="77" t="n">
        <f aca="false">G197*C197</f>
        <v>0</v>
      </c>
      <c r="I197" s="1" t="s">
        <v>262</v>
      </c>
      <c r="K197" s="78" t="s">
        <v>263</v>
      </c>
      <c r="L197" s="41" t="s">
        <v>34</v>
      </c>
      <c r="M197" s="78"/>
      <c r="N197" s="78" t="n">
        <v>1110</v>
      </c>
      <c r="O197" s="79" t="str">
        <f aca="false">IF(AND(L197="",M197=""),N197,"")</f>
        <v/>
      </c>
      <c r="P197" s="1" t="n">
        <f aca="false">VLOOKUP("CTR"&amp;N197,Cumul_par_Code_tarifaire!B$3:K$1003,2,0)</f>
        <v>0</v>
      </c>
      <c r="Q197" s="1" t="str">
        <f aca="false">IF(L197&lt;&gt;"",L$20,IF(M197&lt;&gt;"",M$20,VLOOKUP("CTR"&amp;N197,Cumul_par_Code_tarifaire!B$3:K$1003,9,0)))</f>
        <v>Nous Consulter</v>
      </c>
      <c r="R197" s="1" t="n">
        <f aca="false">IF(OR(L197&lt;&gt;"",M197&lt;&gt;""),R$21,VLOOKUP("CTR"&amp;N197,Cumul_par_Code_tarifaire!B$3:K$1003,10,0))</f>
        <v>0</v>
      </c>
      <c r="S197" s="1"/>
      <c r="V197" s="0"/>
    </row>
    <row r="198" customFormat="false" ht="22.35" hidden="false" customHeight="false" outlineLevel="0" collapsed="false">
      <c r="A198" s="73" t="s">
        <v>307</v>
      </c>
      <c r="B198" s="74" t="s">
        <v>309</v>
      </c>
      <c r="C198" s="75"/>
      <c r="D198" s="39" t="str">
        <f aca="false">IF(L198=L$22,L$21,IF(M198=M$22,M$21,K198))</f>
        <v>G11</v>
      </c>
      <c r="E198" s="82" t="n">
        <f aca="false">Q198</f>
        <v>1110</v>
      </c>
      <c r="F198" s="20"/>
      <c r="G198" s="77" t="n">
        <f aca="false">R198</f>
        <v>6.5</v>
      </c>
      <c r="H198" s="77" t="n">
        <f aca="false">G198*C198</f>
        <v>0</v>
      </c>
      <c r="I198" s="1" t="s">
        <v>262</v>
      </c>
      <c r="K198" s="78" t="s">
        <v>263</v>
      </c>
      <c r="L198" s="41"/>
      <c r="M198" s="78"/>
      <c r="N198" s="78" t="n">
        <v>1110</v>
      </c>
      <c r="O198" s="79" t="n">
        <f aca="false">IF(AND(L198="",M198=""),N198,"")</f>
        <v>1110</v>
      </c>
      <c r="P198" s="1" t="n">
        <f aca="false">VLOOKUP("CTR"&amp;N198,Cumul_par_Code_tarifaire!B$3:K$1003,2,0)</f>
        <v>0</v>
      </c>
      <c r="Q198" s="1" t="n">
        <f aca="false">IF(L198&lt;&gt;"",L$20,IF(M198&lt;&gt;"",M$20,VLOOKUP("CTR"&amp;N198,Cumul_par_Code_tarifaire!B$3:K$1003,9,0)))</f>
        <v>1110</v>
      </c>
      <c r="R198" s="1" t="n">
        <f aca="false">IF(OR(L198&lt;&gt;"",M198&lt;&gt;""),R$21,VLOOKUP("CTR"&amp;N198,Cumul_par_Code_tarifaire!B$3:K$1003,10,0))</f>
        <v>6.5</v>
      </c>
      <c r="V198" s="0"/>
    </row>
    <row r="199" customFormat="false" ht="22.35" hidden="true" customHeight="false" outlineLevel="0" collapsed="false">
      <c r="A199" s="73" t="s">
        <v>307</v>
      </c>
      <c r="B199" s="74" t="s">
        <v>150</v>
      </c>
      <c r="C199" s="75"/>
      <c r="D199" s="39" t="str">
        <f aca="false">IF(L199=L$22,L$21,IF(M199=M$22,M$21,K199))</f>
        <v>non dispo 2022</v>
      </c>
      <c r="E199" s="82" t="str">
        <f aca="false">Q199</f>
        <v>Nous Consulter</v>
      </c>
      <c r="F199" s="20"/>
      <c r="G199" s="77" t="n">
        <f aca="false">R199</f>
        <v>0</v>
      </c>
      <c r="H199" s="77" t="n">
        <f aca="false">G199*C199</f>
        <v>0</v>
      </c>
      <c r="I199" s="1" t="s">
        <v>262</v>
      </c>
      <c r="K199" s="78" t="s">
        <v>263</v>
      </c>
      <c r="L199" s="41" t="s">
        <v>34</v>
      </c>
      <c r="M199" s="78"/>
      <c r="N199" s="78" t="n">
        <v>1110</v>
      </c>
      <c r="O199" s="79" t="str">
        <f aca="false">IF(AND(L199="",M199=""),N199,"")</f>
        <v/>
      </c>
      <c r="P199" s="1" t="n">
        <f aca="false">VLOOKUP("CTR"&amp;N199,Cumul_par_Code_tarifaire!B$3:K$1003,2,0)</f>
        <v>0</v>
      </c>
      <c r="Q199" s="1" t="str">
        <f aca="false">IF(L199&lt;&gt;"",L$20,IF(M199&lt;&gt;"",M$20,VLOOKUP("CTR"&amp;N199,Cumul_par_Code_tarifaire!B$3:K$1003,9,0)))</f>
        <v>Nous Consulter</v>
      </c>
      <c r="R199" s="1" t="n">
        <f aca="false">IF(OR(L199&lt;&gt;"",M199&lt;&gt;""),R$21,VLOOKUP("CTR"&amp;N199,Cumul_par_Code_tarifaire!B$3:K$1003,10,0))</f>
        <v>0</v>
      </c>
      <c r="S199" s="1"/>
      <c r="V199" s="0"/>
    </row>
    <row r="200" customFormat="false" ht="12.8" hidden="false" customHeight="false" outlineLevel="0" collapsed="false">
      <c r="A200" s="73" t="s">
        <v>310</v>
      </c>
      <c r="B200" s="74" t="s">
        <v>311</v>
      </c>
      <c r="C200" s="75"/>
      <c r="D200" s="39" t="str">
        <f aca="false">IF(L200=L$22,L$21,IF(M200=M$22,M$21,K200))</f>
        <v>NC</v>
      </c>
      <c r="E200" s="82" t="str">
        <f aca="false">Q200</f>
        <v>Nous Consulter</v>
      </c>
      <c r="F200" s="20"/>
      <c r="G200" s="77" t="n">
        <f aca="false">R200</f>
        <v>0</v>
      </c>
      <c r="H200" s="77" t="n">
        <f aca="false">G200*C200</f>
        <v>0</v>
      </c>
      <c r="I200" s="1" t="s">
        <v>262</v>
      </c>
      <c r="K200" s="78" t="s">
        <v>263</v>
      </c>
      <c r="L200" s="41"/>
      <c r="M200" s="78" t="s">
        <v>35</v>
      </c>
      <c r="N200" s="78" t="n">
        <v>1110</v>
      </c>
      <c r="O200" s="79" t="str">
        <f aca="false">IF(AND(L200="",M200=""),N200,"")</f>
        <v/>
      </c>
      <c r="P200" s="1" t="n">
        <f aca="false">VLOOKUP("CTR"&amp;N200,Cumul_par_Code_tarifaire!B$3:K$1003,2,0)</f>
        <v>0</v>
      </c>
      <c r="Q200" s="1" t="str">
        <f aca="false">IF(L200&lt;&gt;"",L$20,IF(M200&lt;&gt;"",M$20,VLOOKUP("CTR"&amp;N200,Cumul_par_Code_tarifaire!B$3:K$1003,9,0)))</f>
        <v>Nous Consulter</v>
      </c>
      <c r="R200" s="1" t="n">
        <f aca="false">IF(OR(L200&lt;&gt;"",M200&lt;&gt;""),R$21,VLOOKUP("CTR"&amp;N200,Cumul_par_Code_tarifaire!B$3:K$1003,10,0))</f>
        <v>0</v>
      </c>
      <c r="V200" s="0"/>
    </row>
    <row r="201" s="5" customFormat="true" ht="12.8" hidden="true" customHeight="false" outlineLevel="0" collapsed="false">
      <c r="A201" s="73" t="s">
        <v>312</v>
      </c>
      <c r="B201" s="74" t="s">
        <v>313</v>
      </c>
      <c r="C201" s="75"/>
      <c r="D201" s="39" t="str">
        <f aca="false">IF(L201=L$22,L$21,IF(M201=M$22,M$21,K201))</f>
        <v>non dispo 2022</v>
      </c>
      <c r="E201" s="82" t="str">
        <f aca="false">Q201</f>
        <v>Nous Consulter</v>
      </c>
      <c r="F201" s="20"/>
      <c r="G201" s="77" t="n">
        <f aca="false">R201</f>
        <v>0</v>
      </c>
      <c r="H201" s="77" t="n">
        <f aca="false">G201*C201</f>
        <v>0</v>
      </c>
      <c r="I201" s="1" t="s">
        <v>262</v>
      </c>
      <c r="J201" s="1"/>
      <c r="K201" s="78" t="s">
        <v>263</v>
      </c>
      <c r="L201" s="41" t="s">
        <v>34</v>
      </c>
      <c r="M201" s="78"/>
      <c r="N201" s="78" t="n">
        <v>1110</v>
      </c>
      <c r="O201" s="79" t="str">
        <f aca="false">IF(AND(L201="",M201=""),N201,"")</f>
        <v/>
      </c>
      <c r="P201" s="1" t="n">
        <f aca="false">VLOOKUP("CTR"&amp;N201,Cumul_par_Code_tarifaire!B$3:K$1003,2,0)</f>
        <v>0</v>
      </c>
      <c r="Q201" s="1" t="str">
        <f aca="false">IF(L201&lt;&gt;"",L$20,IF(M201&lt;&gt;"",M$20,VLOOKUP("CTR"&amp;N201,Cumul_par_Code_tarifaire!B$3:K$1003,9,0)))</f>
        <v>Nous Consulter</v>
      </c>
      <c r="R201" s="1" t="n">
        <f aca="false">IF(OR(L201&lt;&gt;"",M201&lt;&gt;""),R$21,VLOOKUP("CTR"&amp;N201,Cumul_par_Code_tarifaire!B$3:K$1003,10,0))</f>
        <v>0</v>
      </c>
      <c r="S201" s="1"/>
    </row>
    <row r="202" s="5" customFormat="true" ht="12.8" hidden="true" customHeight="false" outlineLevel="0" collapsed="false">
      <c r="A202" s="73" t="s">
        <v>312</v>
      </c>
      <c r="B202" s="74" t="s">
        <v>314</v>
      </c>
      <c r="C202" s="75"/>
      <c r="D202" s="39" t="str">
        <f aca="false">IF(L202=L$22,L$21,IF(M202=M$22,M$21,K202))</f>
        <v>non dispo 2022</v>
      </c>
      <c r="E202" s="82" t="str">
        <f aca="false">Q202</f>
        <v>Nous Consulter</v>
      </c>
      <c r="F202" s="20"/>
      <c r="G202" s="77" t="n">
        <f aca="false">R202</f>
        <v>0</v>
      </c>
      <c r="H202" s="77" t="n">
        <f aca="false">G202*C202</f>
        <v>0</v>
      </c>
      <c r="I202" s="1" t="s">
        <v>262</v>
      </c>
      <c r="J202" s="1"/>
      <c r="K202" s="78" t="s">
        <v>263</v>
      </c>
      <c r="L202" s="41" t="s">
        <v>34</v>
      </c>
      <c r="M202" s="78"/>
      <c r="N202" s="78" t="n">
        <v>1110</v>
      </c>
      <c r="O202" s="79" t="str">
        <f aca="false">IF(AND(L202="",M202=""),N202,"")</f>
        <v/>
      </c>
      <c r="P202" s="1" t="n">
        <f aca="false">VLOOKUP("CTR"&amp;N202,Cumul_par_Code_tarifaire!B$3:K$1003,2,0)</f>
        <v>0</v>
      </c>
      <c r="Q202" s="1" t="str">
        <f aca="false">IF(L202&lt;&gt;"",L$20,IF(M202&lt;&gt;"",M$20,VLOOKUP("CTR"&amp;N202,Cumul_par_Code_tarifaire!B$3:K$1003,9,0)))</f>
        <v>Nous Consulter</v>
      </c>
      <c r="R202" s="1" t="n">
        <f aca="false">IF(OR(L202&lt;&gt;"",M202&lt;&gt;""),R$21,VLOOKUP("CTR"&amp;N202,Cumul_par_Code_tarifaire!B$3:K$1003,10,0))</f>
        <v>0</v>
      </c>
      <c r="S202" s="1"/>
    </row>
    <row r="203" customFormat="false" ht="12.8" hidden="false" customHeight="false" outlineLevel="0" collapsed="false">
      <c r="A203" s="73" t="s">
        <v>315</v>
      </c>
      <c r="B203" s="74" t="s">
        <v>116</v>
      </c>
      <c r="C203" s="75"/>
      <c r="D203" s="39" t="str">
        <f aca="false">IF(L203=L$22,L$21,IF(M203=M$22,M$21,K203))</f>
        <v>G11</v>
      </c>
      <c r="E203" s="82" t="n">
        <f aca="false">Q203</f>
        <v>1014</v>
      </c>
      <c r="F203" s="20"/>
      <c r="G203" s="77" t="n">
        <f aca="false">R203</f>
        <v>5.3</v>
      </c>
      <c r="H203" s="77" t="n">
        <f aca="false">G203*C203</f>
        <v>0</v>
      </c>
      <c r="I203" s="1" t="s">
        <v>262</v>
      </c>
      <c r="K203" s="78" t="s">
        <v>263</v>
      </c>
      <c r="L203" s="41"/>
      <c r="M203" s="78"/>
      <c r="N203" s="78" t="n">
        <v>1014</v>
      </c>
      <c r="O203" s="79" t="n">
        <f aca="false">IF(AND(L203="",M203=""),N203,"")</f>
        <v>1014</v>
      </c>
      <c r="P203" s="1" t="n">
        <f aca="false">VLOOKUP("CTR"&amp;N203,Cumul_par_Code_tarifaire!B$3:K$1003,2,0)</f>
        <v>0</v>
      </c>
      <c r="Q203" s="1" t="n">
        <f aca="false">IF(L203&lt;&gt;"",L$20,IF(M203&lt;&gt;"",M$20,VLOOKUP("CTR"&amp;N203,Cumul_par_Code_tarifaire!B$3:K$1003,9,0)))</f>
        <v>1014</v>
      </c>
      <c r="R203" s="1" t="n">
        <f aca="false">IF(OR(L203&lt;&gt;"",M203&lt;&gt;""),R$21,VLOOKUP("CTR"&amp;N203,Cumul_par_Code_tarifaire!B$3:K$1003,10,0))</f>
        <v>5.3</v>
      </c>
    </row>
    <row r="204" customFormat="false" ht="12.8" hidden="false" customHeight="false" outlineLevel="0" collapsed="false">
      <c r="A204" s="73" t="s">
        <v>315</v>
      </c>
      <c r="B204" s="74" t="s">
        <v>316</v>
      </c>
      <c r="C204" s="75"/>
      <c r="D204" s="39" t="str">
        <f aca="false">IF(L204=L$22,L$21,IF(M204=M$22,M$21,K204))</f>
        <v>G11</v>
      </c>
      <c r="E204" s="82" t="n">
        <f aca="false">Q204</f>
        <v>1014</v>
      </c>
      <c r="F204" s="20"/>
      <c r="G204" s="77" t="n">
        <f aca="false">R204</f>
        <v>5.3</v>
      </c>
      <c r="H204" s="77" t="n">
        <f aca="false">G204*C204</f>
        <v>0</v>
      </c>
      <c r="I204" s="1" t="s">
        <v>262</v>
      </c>
      <c r="K204" s="78" t="s">
        <v>263</v>
      </c>
      <c r="L204" s="41"/>
      <c r="M204" s="78"/>
      <c r="N204" s="78" t="n">
        <v>1014</v>
      </c>
      <c r="O204" s="79" t="n">
        <f aca="false">IF(AND(L204="",M204=""),N204,"")</f>
        <v>1014</v>
      </c>
      <c r="P204" s="1" t="n">
        <f aca="false">VLOOKUP("CTR"&amp;N204,Cumul_par_Code_tarifaire!B$3:K$1003,2,0)</f>
        <v>0</v>
      </c>
      <c r="Q204" s="1" t="n">
        <f aca="false">IF(L204&lt;&gt;"",L$20,IF(M204&lt;&gt;"",M$20,VLOOKUP("CTR"&amp;N204,Cumul_par_Code_tarifaire!B$3:K$1003,9,0)))</f>
        <v>1014</v>
      </c>
      <c r="R204" s="1" t="n">
        <f aca="false">IF(OR(L204&lt;&gt;"",M204&lt;&gt;""),R$21,VLOOKUP("CTR"&amp;N204,Cumul_par_Code_tarifaire!B$3:K$1003,10,0))</f>
        <v>5.3</v>
      </c>
    </row>
    <row r="205" customFormat="false" ht="12.8" hidden="false" customHeight="false" outlineLevel="0" collapsed="false">
      <c r="A205" s="73" t="s">
        <v>315</v>
      </c>
      <c r="B205" s="74" t="s">
        <v>317</v>
      </c>
      <c r="C205" s="75"/>
      <c r="D205" s="39" t="str">
        <f aca="false">IF(L205=L$22,L$21,IF(M205=M$22,M$21,K205))</f>
        <v>G11</v>
      </c>
      <c r="E205" s="82" t="n">
        <f aca="false">Q205</f>
        <v>1014</v>
      </c>
      <c r="F205" s="20"/>
      <c r="G205" s="77" t="n">
        <f aca="false">R205</f>
        <v>5.3</v>
      </c>
      <c r="H205" s="77" t="n">
        <f aca="false">G205*C205</f>
        <v>0</v>
      </c>
      <c r="I205" s="1" t="s">
        <v>262</v>
      </c>
      <c r="K205" s="78" t="s">
        <v>263</v>
      </c>
      <c r="L205" s="41"/>
      <c r="M205" s="78"/>
      <c r="N205" s="78" t="n">
        <v>1014</v>
      </c>
      <c r="O205" s="79" t="n">
        <f aca="false">IF(AND(L205="",M205=""),N205,"")</f>
        <v>1014</v>
      </c>
      <c r="P205" s="1" t="n">
        <f aca="false">VLOOKUP("CTR"&amp;N205,Cumul_par_Code_tarifaire!B$3:K$1003,2,0)</f>
        <v>0</v>
      </c>
      <c r="Q205" s="1" t="n">
        <f aca="false">IF(L205&lt;&gt;"",L$20,IF(M205&lt;&gt;"",M$20,VLOOKUP("CTR"&amp;N205,Cumul_par_Code_tarifaire!B$3:K$1003,9,0)))</f>
        <v>1014</v>
      </c>
      <c r="R205" s="1" t="n">
        <f aca="false">IF(OR(L205&lt;&gt;"",M205&lt;&gt;""),R$21,VLOOKUP("CTR"&amp;N205,Cumul_par_Code_tarifaire!B$3:K$1003,10,0))</f>
        <v>5.3</v>
      </c>
    </row>
    <row r="206" customFormat="false" ht="12.8" hidden="false" customHeight="false" outlineLevel="0" collapsed="false">
      <c r="A206" s="73" t="s">
        <v>318</v>
      </c>
      <c r="B206" s="74" t="s">
        <v>319</v>
      </c>
      <c r="C206" s="29"/>
      <c r="D206" s="39" t="str">
        <f aca="false">IF(L206=L$22,L$21,IF(M206=M$22,M$21,K206))</f>
        <v>G5</v>
      </c>
      <c r="E206" s="82" t="n">
        <f aca="false">Q206</f>
        <v>1159</v>
      </c>
      <c r="F206" s="20"/>
      <c r="G206" s="77" t="n">
        <f aca="false">R206</f>
        <v>5.3</v>
      </c>
      <c r="H206" s="77" t="n">
        <f aca="false">G206*C206</f>
        <v>0</v>
      </c>
      <c r="I206" s="1" t="s">
        <v>262</v>
      </c>
      <c r="K206" s="78" t="s">
        <v>61</v>
      </c>
      <c r="L206" s="41"/>
      <c r="M206" s="78"/>
      <c r="N206" s="78" t="n">
        <v>1159</v>
      </c>
      <c r="O206" s="79" t="n">
        <f aca="false">IF(AND(L206="",M206=""),N206,"")</f>
        <v>1159</v>
      </c>
      <c r="P206" s="1" t="n">
        <f aca="false">VLOOKUP("CTR"&amp;N206,Cumul_par_Code_tarifaire!B$3:K$1003,2,0)</f>
        <v>0</v>
      </c>
      <c r="Q206" s="1" t="n">
        <f aca="false">IF(L206&lt;&gt;"",L$20,IF(M206&lt;&gt;"",M$20,VLOOKUP("CTR"&amp;N206,Cumul_par_Code_tarifaire!B$3:K$1003,9,0)))</f>
        <v>1159</v>
      </c>
      <c r="R206" s="1" t="n">
        <f aca="false">IF(OR(L206&lt;&gt;"",M206&lt;&gt;""),R$21,VLOOKUP("CTR"&amp;N206,Cumul_par_Code_tarifaire!B$3:K$1003,10,0))</f>
        <v>5.3</v>
      </c>
    </row>
    <row r="207" customFormat="false" ht="12.8" hidden="false" customHeight="false" outlineLevel="0" collapsed="false">
      <c r="A207" s="64" t="s">
        <v>320</v>
      </c>
      <c r="B207" s="65"/>
      <c r="C207" s="80"/>
      <c r="D207" s="67" t="n">
        <v>0</v>
      </c>
      <c r="E207" s="84"/>
      <c r="F207" s="69"/>
      <c r="G207" s="66"/>
      <c r="H207" s="70"/>
      <c r="I207" s="71"/>
      <c r="K207" s="81"/>
      <c r="L207" s="41"/>
      <c r="M207" s="81"/>
      <c r="N207" s="81"/>
      <c r="O207" s="79" t="n">
        <f aca="false">IF(AND(L207="",M207=""),N207,"")</f>
        <v>0</v>
      </c>
      <c r="P207" s="1" t="e">
        <f aca="false">VLOOKUP("CTR"&amp;N207,Cumul_par_Code_tarifaire!B$3:K$1003,2,0)</f>
        <v>#N/A</v>
      </c>
      <c r="Q207" s="1" t="e">
        <f aca="false">IF(L207&lt;&gt;"",L$20,IF(M207&lt;&gt;"",M$20,VLOOKUP("CTR"&amp;N207,Cumul_par_Code_tarifaire!B$3:K$1003,9,0)))</f>
        <v>#N/A</v>
      </c>
      <c r="R207" s="1" t="e">
        <f aca="false">IF(OR(L207&lt;&gt;"",M207&lt;&gt;""),R$21,VLOOKUP("CTR"&amp;N207,Cumul_par_Code_tarifaire!B$3:K$1003,10,0))</f>
        <v>#N/A</v>
      </c>
    </row>
    <row r="208" customFormat="false" ht="12.8" hidden="false" customHeight="false" outlineLevel="0" collapsed="false">
      <c r="A208" s="73" t="s">
        <v>321</v>
      </c>
      <c r="B208" s="74" t="s">
        <v>150</v>
      </c>
      <c r="C208" s="75"/>
      <c r="D208" s="39" t="str">
        <f aca="false">IF(L208=L$22,L$21,IF(M208=M$22,M$21,K208))</f>
        <v>NC</v>
      </c>
      <c r="E208" s="82" t="str">
        <f aca="false">Q208</f>
        <v>Nous Consulter</v>
      </c>
      <c r="F208" s="20"/>
      <c r="G208" s="77" t="n">
        <f aca="false">R208</f>
        <v>0</v>
      </c>
      <c r="H208" s="77" t="n">
        <f aca="false">G208*C208</f>
        <v>0</v>
      </c>
      <c r="I208" s="1" t="s">
        <v>322</v>
      </c>
      <c r="K208" s="78" t="s">
        <v>323</v>
      </c>
      <c r="L208" s="41"/>
      <c r="M208" s="78" t="s">
        <v>35</v>
      </c>
      <c r="N208" s="78" t="n">
        <v>1024</v>
      </c>
      <c r="O208" s="79" t="str">
        <f aca="false">IF(AND(L208="",M208=""),N208,"")</f>
        <v/>
      </c>
      <c r="P208" s="1" t="n">
        <f aca="false">VLOOKUP("CTR"&amp;N208,Cumul_par_Code_tarifaire!B$3:K$1003,2,0)</f>
        <v>0</v>
      </c>
      <c r="Q208" s="1" t="str">
        <f aca="false">IF(L208&lt;&gt;"",L$20,IF(M208&lt;&gt;"",M$20,VLOOKUP("CTR"&amp;N208,Cumul_par_Code_tarifaire!B$3:K$1003,9,0)))</f>
        <v>Nous Consulter</v>
      </c>
      <c r="R208" s="1" t="n">
        <f aca="false">IF(OR(L208&lt;&gt;"",M208&lt;&gt;""),R$21,VLOOKUP("CTR"&amp;N208,Cumul_par_Code_tarifaire!B$3:K$1003,10,0))</f>
        <v>0</v>
      </c>
      <c r="V208" s="0"/>
    </row>
    <row r="209" customFormat="false" ht="12.8" hidden="false" customHeight="false" outlineLevel="0" collapsed="false">
      <c r="A209" s="73" t="s">
        <v>321</v>
      </c>
      <c r="B209" s="74" t="s">
        <v>324</v>
      </c>
      <c r="C209" s="75"/>
      <c r="D209" s="39" t="str">
        <f aca="false">IF(L209=L$22,L$21,IF(M209=M$22,M$21,K209))</f>
        <v>NC</v>
      </c>
      <c r="E209" s="82" t="str">
        <f aca="false">Q209</f>
        <v>Nous Consulter</v>
      </c>
      <c r="F209" s="20"/>
      <c r="G209" s="77" t="n">
        <f aca="false">R209</f>
        <v>0</v>
      </c>
      <c r="H209" s="77" t="n">
        <f aca="false">G209*C209</f>
        <v>0</v>
      </c>
      <c r="I209" s="1" t="s">
        <v>322</v>
      </c>
      <c r="K209" s="78" t="s">
        <v>323</v>
      </c>
      <c r="L209" s="41"/>
      <c r="M209" s="78" t="s">
        <v>35</v>
      </c>
      <c r="N209" s="78" t="n">
        <v>1024</v>
      </c>
      <c r="O209" s="79" t="str">
        <f aca="false">IF(AND(L209="",M209=""),N209,"")</f>
        <v/>
      </c>
      <c r="P209" s="1" t="n">
        <f aca="false">VLOOKUP("CTR"&amp;N209,Cumul_par_Code_tarifaire!B$3:K$1003,2,0)</f>
        <v>0</v>
      </c>
      <c r="Q209" s="1" t="str">
        <f aca="false">IF(L209&lt;&gt;"",L$20,IF(M209&lt;&gt;"",M$20,VLOOKUP("CTR"&amp;N209,Cumul_par_Code_tarifaire!B$3:K$1003,9,0)))</f>
        <v>Nous Consulter</v>
      </c>
      <c r="R209" s="1" t="n">
        <f aca="false">IF(OR(L209&lt;&gt;"",M209&lt;&gt;""),R$21,VLOOKUP("CTR"&amp;N209,Cumul_par_Code_tarifaire!B$3:K$1003,10,0))</f>
        <v>0</v>
      </c>
      <c r="V209" s="0"/>
    </row>
    <row r="210" customFormat="false" ht="12.8" hidden="false" customHeight="false" outlineLevel="0" collapsed="false">
      <c r="A210" s="73" t="s">
        <v>325</v>
      </c>
      <c r="B210" s="74" t="s">
        <v>326</v>
      </c>
      <c r="C210" s="75"/>
      <c r="D210" s="39" t="str">
        <f aca="false">IF(L210=L$22,L$21,IF(M210=M$22,M$21,K210))</f>
        <v>G11</v>
      </c>
      <c r="E210" s="82" t="n">
        <f aca="false">Q210</f>
        <v>1107</v>
      </c>
      <c r="F210" s="20"/>
      <c r="G210" s="77" t="n">
        <f aca="false">R210</f>
        <v>5.05</v>
      </c>
      <c r="H210" s="77" t="n">
        <f aca="false">G210*C210</f>
        <v>0</v>
      </c>
      <c r="I210" s="1" t="s">
        <v>327</v>
      </c>
      <c r="K210" s="78" t="s">
        <v>263</v>
      </c>
      <c r="L210" s="41"/>
      <c r="M210" s="78"/>
      <c r="N210" s="78" t="n">
        <v>1107</v>
      </c>
      <c r="O210" s="79" t="n">
        <f aca="false">IF(AND(L210="",M210=""),N210,"")</f>
        <v>1107</v>
      </c>
      <c r="P210" s="1" t="n">
        <f aca="false">VLOOKUP("CTR"&amp;N210,Cumul_par_Code_tarifaire!B$3:K$1003,2,0)</f>
        <v>0</v>
      </c>
      <c r="Q210" s="1" t="n">
        <f aca="false">IF(L210&lt;&gt;"",L$20,IF(M210&lt;&gt;"",M$20,VLOOKUP("CTR"&amp;N210,Cumul_par_Code_tarifaire!B$3:K$1003,9,0)))</f>
        <v>1107</v>
      </c>
      <c r="R210" s="1" t="n">
        <f aca="false">IF(OR(L210&lt;&gt;"",M210&lt;&gt;""),R$21,VLOOKUP("CTR"&amp;N210,Cumul_par_Code_tarifaire!B$3:K$1003,10,0))</f>
        <v>5.05</v>
      </c>
      <c r="V210" s="0"/>
    </row>
    <row r="211" customFormat="false" ht="12.8" hidden="false" customHeight="false" outlineLevel="0" collapsed="false">
      <c r="A211" s="73" t="s">
        <v>328</v>
      </c>
      <c r="B211" s="74" t="s">
        <v>329</v>
      </c>
      <c r="C211" s="75"/>
      <c r="D211" s="39" t="str">
        <f aca="false">IF(L211=L$22,L$21,IF(M211=M$22,M$21,K211))</f>
        <v>G5</v>
      </c>
      <c r="E211" s="82" t="n">
        <f aca="false">Q211</f>
        <v>1002</v>
      </c>
      <c r="F211" s="20"/>
      <c r="G211" s="77" t="n">
        <f aca="false">R211</f>
        <v>1.95</v>
      </c>
      <c r="H211" s="77" t="n">
        <f aca="false">G211*C211</f>
        <v>0</v>
      </c>
      <c r="I211" s="85" t="s">
        <v>330</v>
      </c>
      <c r="K211" s="78" t="s">
        <v>61</v>
      </c>
      <c r="L211" s="41"/>
      <c r="M211" s="78"/>
      <c r="N211" s="78" t="n">
        <v>1002</v>
      </c>
      <c r="O211" s="79" t="n">
        <f aca="false">IF(AND(L211="",M211=""),N211,"")</f>
        <v>1002</v>
      </c>
      <c r="P211" s="1" t="n">
        <f aca="false">VLOOKUP("CTR"&amp;N211,Cumul_par_Code_tarifaire!B$3:K$1003,2,0)</f>
        <v>0</v>
      </c>
      <c r="Q211" s="1" t="n">
        <f aca="false">IF(L211&lt;&gt;"",L$20,IF(M211&lt;&gt;"",M$20,VLOOKUP("CTR"&amp;N211,Cumul_par_Code_tarifaire!B$3:K$1003,9,0)))</f>
        <v>1002</v>
      </c>
      <c r="R211" s="1" t="n">
        <f aca="false">IF(OR(L211&lt;&gt;"",M211&lt;&gt;""),R$21,VLOOKUP("CTR"&amp;N211,Cumul_par_Code_tarifaire!B$3:K$1003,10,0))</f>
        <v>1.95</v>
      </c>
      <c r="V211" s="0"/>
    </row>
    <row r="212" customFormat="false" ht="12.8" hidden="false" customHeight="false" outlineLevel="0" collapsed="false">
      <c r="A212" s="73" t="s">
        <v>328</v>
      </c>
      <c r="B212" s="74" t="s">
        <v>331</v>
      </c>
      <c r="C212" s="75"/>
      <c r="D212" s="39" t="str">
        <f aca="false">IF(L212=L$22,L$21,IF(M212=M$22,M$21,K212))</f>
        <v>G5</v>
      </c>
      <c r="E212" s="82" t="n">
        <f aca="false">Q212</f>
        <v>1002</v>
      </c>
      <c r="F212" s="20"/>
      <c r="G212" s="77" t="n">
        <f aca="false">R212</f>
        <v>1.95</v>
      </c>
      <c r="H212" s="77" t="n">
        <f aca="false">G212*C212</f>
        <v>0</v>
      </c>
      <c r="I212" s="85" t="s">
        <v>330</v>
      </c>
      <c r="K212" s="78" t="s">
        <v>61</v>
      </c>
      <c r="L212" s="41"/>
      <c r="M212" s="78"/>
      <c r="N212" s="78" t="n">
        <v>1002</v>
      </c>
      <c r="O212" s="79" t="n">
        <f aca="false">IF(AND(L212="",M212=""),N212,"")</f>
        <v>1002</v>
      </c>
      <c r="P212" s="1" t="n">
        <f aca="false">VLOOKUP("CTR"&amp;N212,Cumul_par_Code_tarifaire!B$3:K$1003,2,0)</f>
        <v>0</v>
      </c>
      <c r="Q212" s="1" t="n">
        <f aca="false">IF(L212&lt;&gt;"",L$20,IF(M212&lt;&gt;"",M$20,VLOOKUP("CTR"&amp;N212,Cumul_par_Code_tarifaire!B$3:K$1003,9,0)))</f>
        <v>1002</v>
      </c>
      <c r="R212" s="1" t="n">
        <f aca="false">IF(OR(L212&lt;&gt;"",M212&lt;&gt;""),R$21,VLOOKUP("CTR"&amp;N212,Cumul_par_Code_tarifaire!B$3:K$1003,10,0))</f>
        <v>1.95</v>
      </c>
      <c r="V212" s="0"/>
    </row>
    <row r="213" customFormat="false" ht="12.8" hidden="false" customHeight="false" outlineLevel="0" collapsed="false">
      <c r="A213" s="73" t="s">
        <v>328</v>
      </c>
      <c r="B213" s="74" t="s">
        <v>332</v>
      </c>
      <c r="C213" s="29"/>
      <c r="D213" s="39" t="str">
        <f aca="false">IF(L213=L$22,L$21,IF(M213=M$22,M$21,K213))</f>
        <v>G5</v>
      </c>
      <c r="E213" s="82" t="n">
        <f aca="false">Q213</f>
        <v>1002</v>
      </c>
      <c r="F213" s="20"/>
      <c r="G213" s="77" t="n">
        <f aca="false">R213</f>
        <v>1.95</v>
      </c>
      <c r="H213" s="77" t="n">
        <f aca="false">G213*C213</f>
        <v>0</v>
      </c>
      <c r="I213" s="85" t="s">
        <v>330</v>
      </c>
      <c r="K213" s="78" t="s">
        <v>61</v>
      </c>
      <c r="L213" s="41"/>
      <c r="M213" s="78"/>
      <c r="N213" s="78" t="n">
        <v>1002</v>
      </c>
      <c r="O213" s="79" t="n">
        <f aca="false">IF(AND(L213="",M213=""),N213,"")</f>
        <v>1002</v>
      </c>
      <c r="P213" s="1" t="n">
        <f aca="false">VLOOKUP("CTR"&amp;N213,Cumul_par_Code_tarifaire!B$3:K$1003,2,0)</f>
        <v>0</v>
      </c>
      <c r="Q213" s="1" t="n">
        <f aca="false">IF(L213&lt;&gt;"",L$20,IF(M213&lt;&gt;"",M$20,VLOOKUP("CTR"&amp;N213,Cumul_par_Code_tarifaire!B$3:K$1003,9,0)))</f>
        <v>1002</v>
      </c>
      <c r="R213" s="1" t="n">
        <f aca="false">IF(OR(L213&lt;&gt;"",M213&lt;&gt;""),R$21,VLOOKUP("CTR"&amp;N213,Cumul_par_Code_tarifaire!B$3:K$1003,10,0))</f>
        <v>1.95</v>
      </c>
      <c r="V213" s="0"/>
    </row>
    <row r="214" customFormat="false" ht="12.8" hidden="false" customHeight="false" outlineLevel="0" collapsed="false">
      <c r="A214" s="73" t="s">
        <v>328</v>
      </c>
      <c r="B214" s="74" t="s">
        <v>333</v>
      </c>
      <c r="C214" s="29"/>
      <c r="D214" s="39" t="str">
        <f aca="false">IF(L214=L$22,L$21,IF(M214=M$22,M$21,K214))</f>
        <v>G5</v>
      </c>
      <c r="E214" s="82" t="n">
        <f aca="false">Q214</f>
        <v>1002</v>
      </c>
      <c r="F214" s="20"/>
      <c r="G214" s="77" t="n">
        <f aca="false">R214</f>
        <v>1.95</v>
      </c>
      <c r="H214" s="77" t="n">
        <f aca="false">G214*C214</f>
        <v>0</v>
      </c>
      <c r="I214" s="85" t="s">
        <v>330</v>
      </c>
      <c r="K214" s="78" t="s">
        <v>61</v>
      </c>
      <c r="L214" s="41"/>
      <c r="M214" s="78"/>
      <c r="N214" s="78" t="n">
        <v>1002</v>
      </c>
      <c r="O214" s="79" t="n">
        <f aca="false">IF(AND(L214="",M214=""),N214,"")</f>
        <v>1002</v>
      </c>
      <c r="P214" s="1" t="n">
        <f aca="false">VLOOKUP("CTR"&amp;N214,Cumul_par_Code_tarifaire!B$3:K$1003,2,0)</f>
        <v>0</v>
      </c>
      <c r="Q214" s="1" t="n">
        <f aca="false">IF(L214&lt;&gt;"",L$20,IF(M214&lt;&gt;"",M$20,VLOOKUP("CTR"&amp;N214,Cumul_par_Code_tarifaire!B$3:K$1003,9,0)))</f>
        <v>1002</v>
      </c>
      <c r="R214" s="1" t="n">
        <f aca="false">IF(OR(L214&lt;&gt;"",M214&lt;&gt;""),R$21,VLOOKUP("CTR"&amp;N214,Cumul_par_Code_tarifaire!B$3:K$1003,10,0))</f>
        <v>1.95</v>
      </c>
      <c r="V214" s="0"/>
    </row>
    <row r="215" customFormat="false" ht="12.8" hidden="false" customHeight="false" outlineLevel="0" collapsed="false">
      <c r="A215" s="73" t="s">
        <v>328</v>
      </c>
      <c r="B215" s="74" t="s">
        <v>334</v>
      </c>
      <c r="C215" s="75"/>
      <c r="D215" s="39" t="str">
        <f aca="false">IF(L215=L$22,L$21,IF(M215=M$22,M$21,K215))</f>
        <v>G5</v>
      </c>
      <c r="E215" s="82" t="n">
        <f aca="false">Q215</f>
        <v>1002</v>
      </c>
      <c r="F215" s="20"/>
      <c r="G215" s="77" t="n">
        <f aca="false">R215</f>
        <v>1.95</v>
      </c>
      <c r="H215" s="77" t="n">
        <f aca="false">G215*C215</f>
        <v>0</v>
      </c>
      <c r="I215" s="85" t="s">
        <v>330</v>
      </c>
      <c r="K215" s="78" t="s">
        <v>61</v>
      </c>
      <c r="L215" s="41"/>
      <c r="M215" s="78"/>
      <c r="N215" s="78" t="n">
        <v>1002</v>
      </c>
      <c r="O215" s="79" t="n">
        <f aca="false">IF(AND(L215="",M215=""),N215,"")</f>
        <v>1002</v>
      </c>
      <c r="P215" s="1" t="n">
        <f aca="false">VLOOKUP("CTR"&amp;N215,Cumul_par_Code_tarifaire!B$3:K$1003,2,0)</f>
        <v>0</v>
      </c>
      <c r="Q215" s="1" t="n">
        <f aca="false">IF(L215&lt;&gt;"",L$20,IF(M215&lt;&gt;"",M$20,VLOOKUP("CTR"&amp;N215,Cumul_par_Code_tarifaire!B$3:K$1003,9,0)))</f>
        <v>1002</v>
      </c>
      <c r="R215" s="1" t="n">
        <f aca="false">IF(OR(L215&lt;&gt;"",M215&lt;&gt;""),R$21,VLOOKUP("CTR"&amp;N215,Cumul_par_Code_tarifaire!B$3:K$1003,10,0))</f>
        <v>1.95</v>
      </c>
      <c r="V215" s="0"/>
    </row>
    <row r="216" customFormat="false" ht="12.8" hidden="false" customHeight="false" outlineLevel="0" collapsed="false">
      <c r="A216" s="73" t="s">
        <v>328</v>
      </c>
      <c r="B216" s="74" t="s">
        <v>335</v>
      </c>
      <c r="C216" s="75"/>
      <c r="D216" s="39" t="str">
        <f aca="false">IF(L216=L$22,L$21,IF(M216=M$22,M$21,K216))</f>
        <v>G5</v>
      </c>
      <c r="E216" s="82" t="n">
        <f aca="false">Q216</f>
        <v>1002</v>
      </c>
      <c r="F216" s="20"/>
      <c r="G216" s="77" t="n">
        <f aca="false">R216</f>
        <v>1.95</v>
      </c>
      <c r="H216" s="77" t="n">
        <f aca="false">G216*C216</f>
        <v>0</v>
      </c>
      <c r="I216" s="85" t="s">
        <v>330</v>
      </c>
      <c r="K216" s="78" t="s">
        <v>61</v>
      </c>
      <c r="L216" s="41"/>
      <c r="M216" s="78"/>
      <c r="N216" s="78" t="n">
        <v>1002</v>
      </c>
      <c r="O216" s="79" t="n">
        <f aca="false">IF(AND(L216="",M216=""),N216,"")</f>
        <v>1002</v>
      </c>
      <c r="P216" s="1" t="n">
        <f aca="false">VLOOKUP("CTR"&amp;N216,Cumul_par_Code_tarifaire!B$3:K$1003,2,0)</f>
        <v>0</v>
      </c>
      <c r="Q216" s="1" t="n">
        <f aca="false">IF(L216&lt;&gt;"",L$20,IF(M216&lt;&gt;"",M$20,VLOOKUP("CTR"&amp;N216,Cumul_par_Code_tarifaire!B$3:K$1003,9,0)))</f>
        <v>1002</v>
      </c>
      <c r="R216" s="1" t="n">
        <f aca="false">IF(OR(L216&lt;&gt;"",M216&lt;&gt;""),R$21,VLOOKUP("CTR"&amp;N216,Cumul_par_Code_tarifaire!B$3:K$1003,10,0))</f>
        <v>1.95</v>
      </c>
      <c r="V216" s="0"/>
    </row>
    <row r="217" customFormat="false" ht="12.8" hidden="false" customHeight="false" outlineLevel="0" collapsed="false">
      <c r="A217" s="73" t="s">
        <v>328</v>
      </c>
      <c r="B217" s="74" t="s">
        <v>336</v>
      </c>
      <c r="C217" s="75"/>
      <c r="D217" s="39" t="str">
        <f aca="false">IF(L217=L$22,L$21,IF(M217=M$22,M$21,K217))</f>
        <v>G5</v>
      </c>
      <c r="E217" s="82" t="n">
        <f aca="false">Q217</f>
        <v>1002</v>
      </c>
      <c r="F217" s="20"/>
      <c r="G217" s="77" t="n">
        <f aca="false">R217</f>
        <v>1.95</v>
      </c>
      <c r="H217" s="77" t="n">
        <f aca="false">G217*C217</f>
        <v>0</v>
      </c>
      <c r="I217" s="85" t="s">
        <v>330</v>
      </c>
      <c r="K217" s="78" t="s">
        <v>61</v>
      </c>
      <c r="L217" s="41"/>
      <c r="M217" s="78"/>
      <c r="N217" s="78" t="n">
        <v>1002</v>
      </c>
      <c r="O217" s="79" t="n">
        <f aca="false">IF(AND(L217="",M217=""),N217,"")</f>
        <v>1002</v>
      </c>
      <c r="P217" s="1" t="n">
        <f aca="false">VLOOKUP("CTR"&amp;N217,Cumul_par_Code_tarifaire!B$3:K$1003,2,0)</f>
        <v>0</v>
      </c>
      <c r="Q217" s="1" t="n">
        <f aca="false">IF(L217&lt;&gt;"",L$20,IF(M217&lt;&gt;"",M$20,VLOOKUP("CTR"&amp;N217,Cumul_par_Code_tarifaire!B$3:K$1003,9,0)))</f>
        <v>1002</v>
      </c>
      <c r="R217" s="1" t="n">
        <f aca="false">IF(OR(L217&lt;&gt;"",M217&lt;&gt;""),R$21,VLOOKUP("CTR"&amp;N217,Cumul_par_Code_tarifaire!B$3:K$1003,10,0))</f>
        <v>1.95</v>
      </c>
      <c r="V217" s="0"/>
    </row>
    <row r="218" customFormat="false" ht="12.8" hidden="false" customHeight="false" outlineLevel="0" collapsed="false">
      <c r="A218" s="73" t="s">
        <v>328</v>
      </c>
      <c r="B218" s="74" t="s">
        <v>337</v>
      </c>
      <c r="C218" s="29"/>
      <c r="D218" s="39" t="str">
        <f aca="false">IF(L218=L$22,L$21,IF(M218=M$22,M$21,K218))</f>
        <v>G5</v>
      </c>
      <c r="E218" s="82" t="n">
        <f aca="false">Q218</f>
        <v>1002</v>
      </c>
      <c r="F218" s="20"/>
      <c r="G218" s="77" t="n">
        <f aca="false">R218</f>
        <v>1.95</v>
      </c>
      <c r="H218" s="77" t="n">
        <f aca="false">G218*C218</f>
        <v>0</v>
      </c>
      <c r="I218" s="85" t="s">
        <v>330</v>
      </c>
      <c r="K218" s="78" t="s">
        <v>61</v>
      </c>
      <c r="L218" s="41"/>
      <c r="M218" s="78"/>
      <c r="N218" s="78" t="n">
        <v>1002</v>
      </c>
      <c r="O218" s="79" t="n">
        <f aca="false">IF(AND(L218="",M218=""),N218,"")</f>
        <v>1002</v>
      </c>
      <c r="P218" s="1" t="n">
        <f aca="false">VLOOKUP("CTR"&amp;N218,Cumul_par_Code_tarifaire!B$3:K$1003,2,0)</f>
        <v>0</v>
      </c>
      <c r="Q218" s="1" t="n">
        <f aca="false">IF(L218&lt;&gt;"",L$20,IF(M218&lt;&gt;"",M$20,VLOOKUP("CTR"&amp;N218,Cumul_par_Code_tarifaire!B$3:K$1003,9,0)))</f>
        <v>1002</v>
      </c>
      <c r="R218" s="1" t="n">
        <f aca="false">IF(OR(L218&lt;&gt;"",M218&lt;&gt;""),R$21,VLOOKUP("CTR"&amp;N218,Cumul_par_Code_tarifaire!B$3:K$1003,10,0))</f>
        <v>1.95</v>
      </c>
      <c r="V218" s="0"/>
    </row>
    <row r="219" customFormat="false" ht="12.8" hidden="false" customHeight="false" outlineLevel="0" collapsed="false">
      <c r="A219" s="73" t="s">
        <v>328</v>
      </c>
      <c r="B219" s="74" t="s">
        <v>338</v>
      </c>
      <c r="C219" s="29"/>
      <c r="D219" s="39" t="str">
        <f aca="false">IF(L219=L$22,L$21,IF(M219=M$22,M$21,K219))</f>
        <v>G5</v>
      </c>
      <c r="E219" s="82" t="n">
        <f aca="false">Q219</f>
        <v>1002</v>
      </c>
      <c r="F219" s="20"/>
      <c r="G219" s="77" t="n">
        <f aca="false">R219</f>
        <v>1.95</v>
      </c>
      <c r="H219" s="77" t="n">
        <f aca="false">G219*C219</f>
        <v>0</v>
      </c>
      <c r="I219" s="85" t="s">
        <v>330</v>
      </c>
      <c r="K219" s="78" t="s">
        <v>61</v>
      </c>
      <c r="L219" s="41"/>
      <c r="M219" s="78"/>
      <c r="N219" s="78" t="n">
        <v>1002</v>
      </c>
      <c r="O219" s="79" t="n">
        <f aca="false">IF(AND(L219="",M219=""),N219,"")</f>
        <v>1002</v>
      </c>
      <c r="P219" s="1" t="n">
        <f aca="false">VLOOKUP("CTR"&amp;N219,Cumul_par_Code_tarifaire!B$3:K$1003,2,0)</f>
        <v>0</v>
      </c>
      <c r="Q219" s="1" t="n">
        <f aca="false">IF(L219&lt;&gt;"",L$20,IF(M219&lt;&gt;"",M$20,VLOOKUP("CTR"&amp;N219,Cumul_par_Code_tarifaire!B$3:K$1003,9,0)))</f>
        <v>1002</v>
      </c>
      <c r="R219" s="1" t="n">
        <f aca="false">IF(OR(L219&lt;&gt;"",M219&lt;&gt;""),R$21,VLOOKUP("CTR"&amp;N219,Cumul_par_Code_tarifaire!B$3:K$1003,10,0))</f>
        <v>1.95</v>
      </c>
      <c r="V219" s="0"/>
    </row>
    <row r="220" customFormat="false" ht="12.8" hidden="false" customHeight="false" outlineLevel="0" collapsed="false">
      <c r="A220" s="73" t="s">
        <v>328</v>
      </c>
      <c r="B220" s="74" t="s">
        <v>339</v>
      </c>
      <c r="C220" s="75"/>
      <c r="D220" s="39" t="str">
        <f aca="false">IF(L220=L$22,L$21,IF(M220=M$22,M$21,K220))</f>
        <v>G5</v>
      </c>
      <c r="E220" s="82" t="n">
        <f aca="false">Q220</f>
        <v>1002</v>
      </c>
      <c r="F220" s="20"/>
      <c r="G220" s="77" t="n">
        <f aca="false">R220</f>
        <v>1.95</v>
      </c>
      <c r="H220" s="77" t="n">
        <f aca="false">G220*C220</f>
        <v>0</v>
      </c>
      <c r="I220" s="85" t="s">
        <v>330</v>
      </c>
      <c r="K220" s="78" t="s">
        <v>61</v>
      </c>
      <c r="L220" s="41"/>
      <c r="M220" s="78"/>
      <c r="N220" s="78" t="n">
        <v>1002</v>
      </c>
      <c r="O220" s="79" t="n">
        <f aca="false">IF(AND(L220="",M220=""),N220,"")</f>
        <v>1002</v>
      </c>
      <c r="P220" s="1" t="n">
        <f aca="false">VLOOKUP("CTR"&amp;N220,Cumul_par_Code_tarifaire!B$3:K$1003,2,0)</f>
        <v>0</v>
      </c>
      <c r="Q220" s="1" t="n">
        <f aca="false">IF(L220&lt;&gt;"",L$20,IF(M220&lt;&gt;"",M$20,VLOOKUP("CTR"&amp;N220,Cumul_par_Code_tarifaire!B$3:K$1003,9,0)))</f>
        <v>1002</v>
      </c>
      <c r="R220" s="1" t="n">
        <f aca="false">IF(OR(L220&lt;&gt;"",M220&lt;&gt;""),R$21,VLOOKUP("CTR"&amp;N220,Cumul_par_Code_tarifaire!B$3:K$1003,10,0))</f>
        <v>1.95</v>
      </c>
      <c r="V220" s="0"/>
    </row>
    <row r="221" customFormat="false" ht="12.8" hidden="false" customHeight="false" outlineLevel="0" collapsed="false">
      <c r="A221" s="73" t="s">
        <v>328</v>
      </c>
      <c r="B221" s="74" t="s">
        <v>340</v>
      </c>
      <c r="C221" s="75"/>
      <c r="D221" s="39" t="str">
        <f aca="false">IF(L221=L$22,L$21,IF(M221=M$22,M$21,K221))</f>
        <v>G5</v>
      </c>
      <c r="E221" s="82" t="n">
        <f aca="false">Q221</f>
        <v>1002</v>
      </c>
      <c r="F221" s="20"/>
      <c r="G221" s="77" t="n">
        <f aca="false">R221</f>
        <v>1.95</v>
      </c>
      <c r="H221" s="77" t="n">
        <f aca="false">G221*C221</f>
        <v>0</v>
      </c>
      <c r="I221" s="85" t="s">
        <v>330</v>
      </c>
      <c r="K221" s="78" t="s">
        <v>61</v>
      </c>
      <c r="L221" s="41"/>
      <c r="M221" s="78"/>
      <c r="N221" s="78" t="n">
        <v>1002</v>
      </c>
      <c r="O221" s="79" t="n">
        <f aca="false">IF(AND(L221="",M221=""),N221,"")</f>
        <v>1002</v>
      </c>
      <c r="P221" s="1" t="n">
        <f aca="false">VLOOKUP("CTR"&amp;N221,Cumul_par_Code_tarifaire!B$3:K$1003,2,0)</f>
        <v>0</v>
      </c>
      <c r="Q221" s="1" t="n">
        <f aca="false">IF(L221&lt;&gt;"",L$20,IF(M221&lt;&gt;"",M$20,VLOOKUP("CTR"&amp;N221,Cumul_par_Code_tarifaire!B$3:K$1003,9,0)))</f>
        <v>1002</v>
      </c>
      <c r="R221" s="1" t="n">
        <f aca="false">IF(OR(L221&lt;&gt;"",M221&lt;&gt;""),R$21,VLOOKUP("CTR"&amp;N221,Cumul_par_Code_tarifaire!B$3:K$1003,10,0))</f>
        <v>1.95</v>
      </c>
      <c r="V221" s="0"/>
    </row>
    <row r="222" customFormat="false" ht="12.8" hidden="false" customHeight="false" outlineLevel="0" collapsed="false">
      <c r="A222" s="73" t="s">
        <v>328</v>
      </c>
      <c r="B222" s="74" t="s">
        <v>341</v>
      </c>
      <c r="C222" s="75"/>
      <c r="D222" s="39" t="str">
        <f aca="false">IF(L222=L$22,L$21,IF(M222=M$22,M$21,K222))</f>
        <v>G5</v>
      </c>
      <c r="E222" s="82" t="n">
        <f aca="false">Q222</f>
        <v>1002</v>
      </c>
      <c r="F222" s="20"/>
      <c r="G222" s="77" t="n">
        <f aca="false">R222</f>
        <v>1.95</v>
      </c>
      <c r="H222" s="77" t="n">
        <f aca="false">G222*C222</f>
        <v>0</v>
      </c>
      <c r="I222" s="85" t="s">
        <v>330</v>
      </c>
      <c r="K222" s="78" t="s">
        <v>61</v>
      </c>
      <c r="L222" s="41"/>
      <c r="M222" s="78"/>
      <c r="N222" s="78" t="n">
        <v>1002</v>
      </c>
      <c r="O222" s="79" t="n">
        <f aca="false">IF(AND(L222="",M222=""),N222,"")</f>
        <v>1002</v>
      </c>
      <c r="P222" s="1" t="n">
        <f aca="false">VLOOKUP("CTR"&amp;N222,Cumul_par_Code_tarifaire!B$3:K$1003,2,0)</f>
        <v>0</v>
      </c>
      <c r="Q222" s="1" t="n">
        <f aca="false">IF(L222&lt;&gt;"",L$20,IF(M222&lt;&gt;"",M$20,VLOOKUP("CTR"&amp;N222,Cumul_par_Code_tarifaire!B$3:K$1003,9,0)))</f>
        <v>1002</v>
      </c>
      <c r="R222" s="1" t="n">
        <f aca="false">IF(OR(L222&lt;&gt;"",M222&lt;&gt;""),R$21,VLOOKUP("CTR"&amp;N222,Cumul_par_Code_tarifaire!B$3:K$1003,10,0))</f>
        <v>1.95</v>
      </c>
      <c r="V222" s="0"/>
    </row>
    <row r="223" customFormat="false" ht="12.8" hidden="false" customHeight="false" outlineLevel="0" collapsed="false">
      <c r="A223" s="73" t="s">
        <v>328</v>
      </c>
      <c r="B223" s="74" t="s">
        <v>342</v>
      </c>
      <c r="C223" s="75"/>
      <c r="D223" s="39" t="str">
        <f aca="false">IF(L223=L$22,L$21,IF(M223=M$22,M$21,K223))</f>
        <v>G5</v>
      </c>
      <c r="E223" s="82" t="n">
        <f aca="false">Q223</f>
        <v>1002</v>
      </c>
      <c r="F223" s="20"/>
      <c r="G223" s="77" t="n">
        <f aca="false">R223</f>
        <v>1.95</v>
      </c>
      <c r="H223" s="77" t="n">
        <f aca="false">G223*C223</f>
        <v>0</v>
      </c>
      <c r="I223" s="85" t="s">
        <v>330</v>
      </c>
      <c r="K223" s="78" t="s">
        <v>61</v>
      </c>
      <c r="L223" s="41"/>
      <c r="M223" s="78"/>
      <c r="N223" s="78" t="n">
        <v>1002</v>
      </c>
      <c r="O223" s="79" t="n">
        <f aca="false">IF(AND(L223="",M223=""),N223,"")</f>
        <v>1002</v>
      </c>
      <c r="P223" s="1" t="n">
        <f aca="false">VLOOKUP("CTR"&amp;N223,Cumul_par_Code_tarifaire!B$3:K$1003,2,0)</f>
        <v>0</v>
      </c>
      <c r="Q223" s="1" t="n">
        <f aca="false">IF(L223&lt;&gt;"",L$20,IF(M223&lt;&gt;"",M$20,VLOOKUP("CTR"&amp;N223,Cumul_par_Code_tarifaire!B$3:K$1003,9,0)))</f>
        <v>1002</v>
      </c>
      <c r="R223" s="1" t="n">
        <f aca="false">IF(OR(L223&lt;&gt;"",M223&lt;&gt;""),R$21,VLOOKUP("CTR"&amp;N223,Cumul_par_Code_tarifaire!B$3:K$1003,10,0))</f>
        <v>1.95</v>
      </c>
    </row>
    <row r="224" customFormat="false" ht="12.8" hidden="false" customHeight="false" outlineLevel="0" collapsed="false">
      <c r="A224" s="73" t="s">
        <v>328</v>
      </c>
      <c r="B224" s="74" t="s">
        <v>343</v>
      </c>
      <c r="C224" s="75"/>
      <c r="D224" s="39" t="str">
        <f aca="false">IF(L224=L$22,L$21,IF(M224=M$22,M$21,K224))</f>
        <v>G5</v>
      </c>
      <c r="E224" s="82" t="n">
        <f aca="false">Q224</f>
        <v>1002</v>
      </c>
      <c r="F224" s="20"/>
      <c r="G224" s="77" t="n">
        <f aca="false">R224</f>
        <v>1.95</v>
      </c>
      <c r="H224" s="77" t="n">
        <f aca="false">G224*C224</f>
        <v>0</v>
      </c>
      <c r="I224" s="85" t="s">
        <v>330</v>
      </c>
      <c r="K224" s="78" t="s">
        <v>61</v>
      </c>
      <c r="L224" s="41"/>
      <c r="M224" s="78"/>
      <c r="N224" s="78" t="n">
        <v>1002</v>
      </c>
      <c r="O224" s="79" t="n">
        <f aca="false">IF(AND(L224="",M224=""),N224,"")</f>
        <v>1002</v>
      </c>
      <c r="P224" s="1" t="n">
        <f aca="false">VLOOKUP("CTR"&amp;N224,Cumul_par_Code_tarifaire!B$3:K$1003,2,0)</f>
        <v>0</v>
      </c>
      <c r="Q224" s="1" t="n">
        <f aca="false">IF(L224&lt;&gt;"",L$20,IF(M224&lt;&gt;"",M$20,VLOOKUP("CTR"&amp;N224,Cumul_par_Code_tarifaire!B$3:K$1003,9,0)))</f>
        <v>1002</v>
      </c>
      <c r="R224" s="1" t="n">
        <f aca="false">IF(OR(L224&lt;&gt;"",M224&lt;&gt;""),R$21,VLOOKUP("CTR"&amp;N224,Cumul_par_Code_tarifaire!B$3:K$1003,10,0))</f>
        <v>1.95</v>
      </c>
    </row>
    <row r="225" customFormat="false" ht="12.8" hidden="false" customHeight="false" outlineLevel="0" collapsed="false">
      <c r="A225" s="73" t="s">
        <v>328</v>
      </c>
      <c r="B225" s="74" t="s">
        <v>344</v>
      </c>
      <c r="C225" s="75"/>
      <c r="D225" s="39" t="str">
        <f aca="false">IF(L225=L$22,L$21,IF(M225=M$22,M$21,K225))</f>
        <v>G5</v>
      </c>
      <c r="E225" s="82" t="n">
        <f aca="false">Q225</f>
        <v>1002</v>
      </c>
      <c r="F225" s="20"/>
      <c r="G225" s="77" t="n">
        <f aca="false">R225</f>
        <v>1.95</v>
      </c>
      <c r="H225" s="77" t="n">
        <f aca="false">G225*C225</f>
        <v>0</v>
      </c>
      <c r="I225" s="85" t="s">
        <v>330</v>
      </c>
      <c r="K225" s="78" t="s">
        <v>61</v>
      </c>
      <c r="L225" s="41"/>
      <c r="M225" s="78"/>
      <c r="N225" s="78" t="n">
        <v>1002</v>
      </c>
      <c r="O225" s="79" t="n">
        <f aca="false">IF(AND(L225="",M225=""),N225,"")</f>
        <v>1002</v>
      </c>
      <c r="P225" s="1" t="n">
        <f aca="false">VLOOKUP("CTR"&amp;N225,Cumul_par_Code_tarifaire!B$3:K$1003,2,0)</f>
        <v>0</v>
      </c>
      <c r="Q225" s="1" t="n">
        <f aca="false">IF(L225&lt;&gt;"",L$20,IF(M225&lt;&gt;"",M$20,VLOOKUP("CTR"&amp;N225,Cumul_par_Code_tarifaire!B$3:K$1003,9,0)))</f>
        <v>1002</v>
      </c>
      <c r="R225" s="1" t="n">
        <f aca="false">IF(OR(L225&lt;&gt;"",M225&lt;&gt;""),R$21,VLOOKUP("CTR"&amp;N225,Cumul_par_Code_tarifaire!B$3:K$1003,10,0))</f>
        <v>1.95</v>
      </c>
    </row>
    <row r="226" customFormat="false" ht="12.8" hidden="false" customHeight="false" outlineLevel="0" collapsed="false">
      <c r="A226" s="73" t="s">
        <v>328</v>
      </c>
      <c r="B226" s="74" t="s">
        <v>345</v>
      </c>
      <c r="C226" s="29"/>
      <c r="D226" s="39" t="str">
        <f aca="false">IF(L226=L$22,L$21,IF(M226=M$22,M$21,K226))</f>
        <v>G5</v>
      </c>
      <c r="E226" s="82" t="n">
        <f aca="false">Q226</f>
        <v>1002</v>
      </c>
      <c r="F226" s="20"/>
      <c r="G226" s="77" t="n">
        <f aca="false">R226</f>
        <v>1.95</v>
      </c>
      <c r="H226" s="77" t="n">
        <f aca="false">G226*C226</f>
        <v>0</v>
      </c>
      <c r="I226" s="85" t="s">
        <v>330</v>
      </c>
      <c r="K226" s="78" t="s">
        <v>61</v>
      </c>
      <c r="L226" s="41"/>
      <c r="M226" s="78"/>
      <c r="N226" s="78" t="n">
        <v>1002</v>
      </c>
      <c r="O226" s="79" t="n">
        <f aca="false">IF(AND(L226="",M226=""),N226,"")</f>
        <v>1002</v>
      </c>
      <c r="P226" s="1" t="n">
        <f aca="false">VLOOKUP("CTR"&amp;N226,Cumul_par_Code_tarifaire!B$3:K$1003,2,0)</f>
        <v>0</v>
      </c>
      <c r="Q226" s="1" t="n">
        <f aca="false">IF(L226&lt;&gt;"",L$20,IF(M226&lt;&gt;"",M$20,VLOOKUP("CTR"&amp;N226,Cumul_par_Code_tarifaire!B$3:K$1003,9,0)))</f>
        <v>1002</v>
      </c>
      <c r="R226" s="1" t="n">
        <f aca="false">IF(OR(L226&lt;&gt;"",M226&lt;&gt;""),R$21,VLOOKUP("CTR"&amp;N226,Cumul_par_Code_tarifaire!B$3:K$1003,10,0))</f>
        <v>1.95</v>
      </c>
    </row>
    <row r="227" customFormat="false" ht="12.8" hidden="false" customHeight="false" outlineLevel="0" collapsed="false">
      <c r="A227" s="73" t="s">
        <v>328</v>
      </c>
      <c r="B227" s="74" t="s">
        <v>346</v>
      </c>
      <c r="C227" s="75"/>
      <c r="D227" s="39" t="str">
        <f aca="false">IF(L227=L$22,L$21,IF(M227=M$22,M$21,K227))</f>
        <v>G5</v>
      </c>
      <c r="E227" s="82" t="n">
        <f aca="false">Q227</f>
        <v>1002</v>
      </c>
      <c r="F227" s="20"/>
      <c r="G227" s="77" t="n">
        <f aca="false">R227</f>
        <v>1.95</v>
      </c>
      <c r="H227" s="77" t="n">
        <f aca="false">G227*C227</f>
        <v>0</v>
      </c>
      <c r="I227" s="85" t="s">
        <v>330</v>
      </c>
      <c r="K227" s="78" t="s">
        <v>61</v>
      </c>
      <c r="L227" s="41"/>
      <c r="M227" s="78"/>
      <c r="N227" s="78" t="n">
        <v>1002</v>
      </c>
      <c r="O227" s="79" t="n">
        <f aca="false">IF(AND(L227="",M227=""),N227,"")</f>
        <v>1002</v>
      </c>
      <c r="P227" s="1" t="n">
        <f aca="false">VLOOKUP("CTR"&amp;N227,Cumul_par_Code_tarifaire!B$3:K$1003,2,0)</f>
        <v>0</v>
      </c>
      <c r="Q227" s="1" t="n">
        <f aca="false">IF(L227&lt;&gt;"",L$20,IF(M227&lt;&gt;"",M$20,VLOOKUP("CTR"&amp;N227,Cumul_par_Code_tarifaire!B$3:K$1003,9,0)))</f>
        <v>1002</v>
      </c>
      <c r="R227" s="1" t="n">
        <f aca="false">IF(OR(L227&lt;&gt;"",M227&lt;&gt;""),R$21,VLOOKUP("CTR"&amp;N227,Cumul_par_Code_tarifaire!B$3:K$1003,10,0))</f>
        <v>1.95</v>
      </c>
    </row>
    <row r="228" customFormat="false" ht="12.8" hidden="false" customHeight="false" outlineLevel="0" collapsed="false">
      <c r="A228" s="73" t="s">
        <v>328</v>
      </c>
      <c r="B228" s="74" t="s">
        <v>347</v>
      </c>
      <c r="C228" s="75"/>
      <c r="D228" s="39" t="str">
        <f aca="false">IF(L228=L$22,L$21,IF(M228=M$22,M$21,K228))</f>
        <v>G5</v>
      </c>
      <c r="E228" s="82" t="n">
        <f aca="false">Q228</f>
        <v>1002</v>
      </c>
      <c r="F228" s="20"/>
      <c r="G228" s="77" t="n">
        <f aca="false">R228</f>
        <v>1.95</v>
      </c>
      <c r="H228" s="77" t="n">
        <f aca="false">G228*C228</f>
        <v>0</v>
      </c>
      <c r="I228" s="85" t="s">
        <v>330</v>
      </c>
      <c r="K228" s="78" t="s">
        <v>61</v>
      </c>
      <c r="L228" s="41"/>
      <c r="M228" s="78"/>
      <c r="N228" s="78" t="n">
        <v>1002</v>
      </c>
      <c r="O228" s="79" t="n">
        <f aca="false">IF(AND(L228="",M228=""),N228,"")</f>
        <v>1002</v>
      </c>
      <c r="P228" s="1" t="n">
        <f aca="false">VLOOKUP("CTR"&amp;N228,Cumul_par_Code_tarifaire!B$3:K$1003,2,0)</f>
        <v>0</v>
      </c>
      <c r="Q228" s="1" t="n">
        <f aca="false">IF(L228&lt;&gt;"",L$20,IF(M228&lt;&gt;"",M$20,VLOOKUP("CTR"&amp;N228,Cumul_par_Code_tarifaire!B$3:K$1003,9,0)))</f>
        <v>1002</v>
      </c>
      <c r="R228" s="1" t="n">
        <f aca="false">IF(OR(L228&lt;&gt;"",M228&lt;&gt;""),R$21,VLOOKUP("CTR"&amp;N228,Cumul_par_Code_tarifaire!B$3:K$1003,10,0))</f>
        <v>1.95</v>
      </c>
    </row>
    <row r="229" customFormat="false" ht="12.8" hidden="false" customHeight="false" outlineLevel="0" collapsed="false">
      <c r="A229" s="73" t="s">
        <v>328</v>
      </c>
      <c r="B229" s="74" t="s">
        <v>348</v>
      </c>
      <c r="C229" s="75"/>
      <c r="D229" s="39" t="str">
        <f aca="false">IF(L229=L$22,L$21,IF(M229=M$22,M$21,K229))</f>
        <v>G5</v>
      </c>
      <c r="E229" s="82" t="n">
        <f aca="false">Q229</f>
        <v>1002</v>
      </c>
      <c r="F229" s="20"/>
      <c r="G229" s="77" t="n">
        <f aca="false">R229</f>
        <v>1.95</v>
      </c>
      <c r="H229" s="77" t="n">
        <f aca="false">G229*C229</f>
        <v>0</v>
      </c>
      <c r="I229" s="85" t="s">
        <v>330</v>
      </c>
      <c r="K229" s="78" t="s">
        <v>61</v>
      </c>
      <c r="L229" s="41"/>
      <c r="M229" s="78"/>
      <c r="N229" s="78" t="n">
        <v>1002</v>
      </c>
      <c r="O229" s="79" t="n">
        <f aca="false">IF(AND(L229="",M229=""),N229,"")</f>
        <v>1002</v>
      </c>
      <c r="P229" s="1" t="n">
        <f aca="false">VLOOKUP("CTR"&amp;N229,Cumul_par_Code_tarifaire!B$3:K$1003,2,0)</f>
        <v>0</v>
      </c>
      <c r="Q229" s="1" t="n">
        <f aca="false">IF(L229&lt;&gt;"",L$20,IF(M229&lt;&gt;"",M$20,VLOOKUP("CTR"&amp;N229,Cumul_par_Code_tarifaire!B$3:K$1003,9,0)))</f>
        <v>1002</v>
      </c>
      <c r="R229" s="1" t="n">
        <f aca="false">IF(OR(L229&lt;&gt;"",M229&lt;&gt;""),R$21,VLOOKUP("CTR"&amp;N229,Cumul_par_Code_tarifaire!B$3:K$1003,10,0))</f>
        <v>1.95</v>
      </c>
    </row>
    <row r="230" customFormat="false" ht="12.8" hidden="false" customHeight="false" outlineLevel="0" collapsed="false">
      <c r="A230" s="73" t="s">
        <v>328</v>
      </c>
      <c r="B230" s="74" t="s">
        <v>349</v>
      </c>
      <c r="C230" s="29"/>
      <c r="D230" s="39" t="str">
        <f aca="false">IF(L230=L$22,L$21,IF(M230=M$22,M$21,K230))</f>
        <v>G5</v>
      </c>
      <c r="E230" s="82" t="n">
        <f aca="false">Q230</f>
        <v>1002</v>
      </c>
      <c r="F230" s="20"/>
      <c r="G230" s="77" t="n">
        <f aca="false">R230</f>
        <v>1.95</v>
      </c>
      <c r="H230" s="77" t="n">
        <f aca="false">G230*C230</f>
        <v>0</v>
      </c>
      <c r="I230" s="85" t="s">
        <v>330</v>
      </c>
      <c r="K230" s="78" t="s">
        <v>61</v>
      </c>
      <c r="L230" s="41"/>
      <c r="M230" s="78"/>
      <c r="N230" s="78" t="n">
        <v>1002</v>
      </c>
      <c r="O230" s="79" t="n">
        <f aca="false">IF(AND(L230="",M230=""),N230,"")</f>
        <v>1002</v>
      </c>
      <c r="P230" s="1" t="n">
        <f aca="false">VLOOKUP("CTR"&amp;N230,Cumul_par_Code_tarifaire!B$3:K$1003,2,0)</f>
        <v>0</v>
      </c>
      <c r="Q230" s="1" t="n">
        <f aca="false">IF(L230&lt;&gt;"",L$20,IF(M230&lt;&gt;"",M$20,VLOOKUP("CTR"&amp;N230,Cumul_par_Code_tarifaire!B$3:K$1003,9,0)))</f>
        <v>1002</v>
      </c>
      <c r="R230" s="1" t="n">
        <f aca="false">IF(OR(L230&lt;&gt;"",M230&lt;&gt;""),R$21,VLOOKUP("CTR"&amp;N230,Cumul_par_Code_tarifaire!B$3:K$1003,10,0))</f>
        <v>1.95</v>
      </c>
    </row>
    <row r="231" customFormat="false" ht="12.8" hidden="false" customHeight="false" outlineLevel="0" collapsed="false">
      <c r="A231" s="73" t="s">
        <v>328</v>
      </c>
      <c r="B231" s="74" t="s">
        <v>350</v>
      </c>
      <c r="C231" s="75"/>
      <c r="D231" s="39" t="str">
        <f aca="false">IF(L231=L$22,L$21,IF(M231=M$22,M$21,K231))</f>
        <v>G5</v>
      </c>
      <c r="E231" s="82" t="n">
        <f aca="false">Q231</f>
        <v>1002</v>
      </c>
      <c r="F231" s="20"/>
      <c r="G231" s="77" t="n">
        <f aca="false">R231</f>
        <v>1.95</v>
      </c>
      <c r="H231" s="77" t="n">
        <f aca="false">G231*C231</f>
        <v>0</v>
      </c>
      <c r="I231" s="85" t="s">
        <v>330</v>
      </c>
      <c r="K231" s="78" t="s">
        <v>61</v>
      </c>
      <c r="L231" s="41"/>
      <c r="M231" s="78"/>
      <c r="N231" s="78" t="n">
        <v>1002</v>
      </c>
      <c r="O231" s="79" t="n">
        <f aca="false">IF(AND(L231="",M231=""),N231,"")</f>
        <v>1002</v>
      </c>
      <c r="P231" s="1" t="n">
        <f aca="false">VLOOKUP("CTR"&amp;N231,Cumul_par_Code_tarifaire!B$3:K$1003,2,0)</f>
        <v>0</v>
      </c>
      <c r="Q231" s="1" t="n">
        <f aca="false">IF(L231&lt;&gt;"",L$20,IF(M231&lt;&gt;"",M$20,VLOOKUP("CTR"&amp;N231,Cumul_par_Code_tarifaire!B$3:K$1003,9,0)))</f>
        <v>1002</v>
      </c>
      <c r="R231" s="1" t="n">
        <f aca="false">IF(OR(L231&lt;&gt;"",M231&lt;&gt;""),R$21,VLOOKUP("CTR"&amp;N231,Cumul_par_Code_tarifaire!B$3:K$1003,10,0))</f>
        <v>1.95</v>
      </c>
    </row>
    <row r="232" customFormat="false" ht="12.8" hidden="false" customHeight="false" outlineLevel="0" collapsed="false">
      <c r="A232" s="73" t="s">
        <v>328</v>
      </c>
      <c r="B232" s="74" t="s">
        <v>351</v>
      </c>
      <c r="C232" s="75"/>
      <c r="D232" s="39" t="str">
        <f aca="false">IF(L232=L$22,L$21,IF(M232=M$22,M$21,K232))</f>
        <v>G5</v>
      </c>
      <c r="E232" s="82" t="n">
        <f aca="false">Q232</f>
        <v>1002</v>
      </c>
      <c r="F232" s="20"/>
      <c r="G232" s="77" t="n">
        <f aca="false">R232</f>
        <v>1.95</v>
      </c>
      <c r="H232" s="77" t="n">
        <f aca="false">G232*C232</f>
        <v>0</v>
      </c>
      <c r="I232" s="85" t="s">
        <v>330</v>
      </c>
      <c r="K232" s="78" t="s">
        <v>61</v>
      </c>
      <c r="L232" s="41"/>
      <c r="M232" s="78"/>
      <c r="N232" s="78" t="n">
        <v>1002</v>
      </c>
      <c r="O232" s="79" t="n">
        <f aca="false">IF(AND(L232="",M232=""),N232,"")</f>
        <v>1002</v>
      </c>
      <c r="P232" s="1" t="n">
        <f aca="false">VLOOKUP("CTR"&amp;N232,Cumul_par_Code_tarifaire!B$3:K$1003,2,0)</f>
        <v>0</v>
      </c>
      <c r="Q232" s="1" t="n">
        <f aca="false">IF(L232&lt;&gt;"",L$20,IF(M232&lt;&gt;"",M$20,VLOOKUP("CTR"&amp;N232,Cumul_par_Code_tarifaire!B$3:K$1003,9,0)))</f>
        <v>1002</v>
      </c>
      <c r="R232" s="1" t="n">
        <f aca="false">IF(OR(L232&lt;&gt;"",M232&lt;&gt;""),R$21,VLOOKUP("CTR"&amp;N232,Cumul_par_Code_tarifaire!B$3:K$1003,10,0))</f>
        <v>1.95</v>
      </c>
    </row>
    <row r="233" customFormat="false" ht="12.8" hidden="false" customHeight="false" outlineLevel="0" collapsed="false">
      <c r="A233" s="73" t="s">
        <v>328</v>
      </c>
      <c r="B233" s="74" t="s">
        <v>352</v>
      </c>
      <c r="C233" s="29"/>
      <c r="D233" s="39" t="str">
        <f aca="false">IF(L233=L$22,L$21,IF(M233=M$22,M$21,K233))</f>
        <v>G5</v>
      </c>
      <c r="E233" s="82" t="n">
        <f aca="false">Q233</f>
        <v>1002</v>
      </c>
      <c r="F233" s="20"/>
      <c r="G233" s="77" t="n">
        <f aca="false">R233</f>
        <v>1.95</v>
      </c>
      <c r="H233" s="77" t="n">
        <f aca="false">G233*C233</f>
        <v>0</v>
      </c>
      <c r="I233" s="85" t="s">
        <v>330</v>
      </c>
      <c r="K233" s="78" t="s">
        <v>61</v>
      </c>
      <c r="L233" s="41"/>
      <c r="M233" s="78"/>
      <c r="N233" s="78" t="n">
        <v>1002</v>
      </c>
      <c r="O233" s="79" t="n">
        <f aca="false">IF(AND(L233="",M233=""),N233,"")</f>
        <v>1002</v>
      </c>
      <c r="P233" s="1" t="n">
        <f aca="false">VLOOKUP("CTR"&amp;N233,Cumul_par_Code_tarifaire!B$3:K$1003,2,0)</f>
        <v>0</v>
      </c>
      <c r="Q233" s="1" t="n">
        <f aca="false">IF(L233&lt;&gt;"",L$20,IF(M233&lt;&gt;"",M$20,VLOOKUP("CTR"&amp;N233,Cumul_par_Code_tarifaire!B$3:K$1003,9,0)))</f>
        <v>1002</v>
      </c>
      <c r="R233" s="1" t="n">
        <f aca="false">IF(OR(L233&lt;&gt;"",M233&lt;&gt;""),R$21,VLOOKUP("CTR"&amp;N233,Cumul_par_Code_tarifaire!B$3:K$1003,10,0))</f>
        <v>1.95</v>
      </c>
    </row>
    <row r="234" customFormat="false" ht="12.8" hidden="true" customHeight="false" outlineLevel="0" collapsed="false">
      <c r="A234" s="73" t="s">
        <v>353</v>
      </c>
      <c r="B234" s="74" t="s">
        <v>354</v>
      </c>
      <c r="C234" s="29"/>
      <c r="D234" s="39" t="str">
        <f aca="false">IF(L234=L$22,L$21,IF(M234=M$22,M$21,K234))</f>
        <v>non dispo 2022</v>
      </c>
      <c r="E234" s="82" t="str">
        <f aca="false">Q234</f>
        <v>Nous Consulter</v>
      </c>
      <c r="F234" s="20"/>
      <c r="G234" s="77" t="n">
        <f aca="false">R234</f>
        <v>0</v>
      </c>
      <c r="H234" s="77" t="n">
        <f aca="false">G234*C234</f>
        <v>0</v>
      </c>
      <c r="I234" s="85" t="s">
        <v>322</v>
      </c>
      <c r="K234" s="78" t="s">
        <v>61</v>
      </c>
      <c r="L234" s="41" t="s">
        <v>34</v>
      </c>
      <c r="M234" s="78"/>
      <c r="N234" s="78" t="n">
        <v>1024</v>
      </c>
      <c r="O234" s="79" t="str">
        <f aca="false">IF(AND(L234="",M234=""),N234,"")</f>
        <v/>
      </c>
      <c r="P234" s="1" t="n">
        <f aca="false">VLOOKUP("CTR"&amp;N234,Cumul_par_Code_tarifaire!B$3:K$1003,2,0)</f>
        <v>0</v>
      </c>
      <c r="Q234" s="1" t="str">
        <f aca="false">IF(L234&lt;&gt;"",L$20,IF(M234&lt;&gt;"",M$20,VLOOKUP("CTR"&amp;N234,Cumul_par_Code_tarifaire!B$3:K$1003,9,0)))</f>
        <v>Nous Consulter</v>
      </c>
      <c r="R234" s="1" t="n">
        <f aca="false">IF(OR(L234&lt;&gt;"",M234&lt;&gt;""),R$21,VLOOKUP("CTR"&amp;N234,Cumul_par_Code_tarifaire!B$3:K$1003,10,0))</f>
        <v>0</v>
      </c>
    </row>
    <row r="235" customFormat="false" ht="12.8" hidden="false" customHeight="false" outlineLevel="0" collapsed="false">
      <c r="A235" s="73" t="s">
        <v>355</v>
      </c>
      <c r="B235" s="74" t="s">
        <v>356</v>
      </c>
      <c r="C235" s="75"/>
      <c r="D235" s="39" t="str">
        <f aca="false">IF(L235=L$22,L$21,IF(M235=M$22,M$21,K235))</f>
        <v>NC</v>
      </c>
      <c r="E235" s="82" t="str">
        <f aca="false">Q235</f>
        <v>Nous Consulter</v>
      </c>
      <c r="F235" s="20"/>
      <c r="G235" s="77" t="n">
        <f aca="false">R235</f>
        <v>0</v>
      </c>
      <c r="H235" s="77" t="n">
        <f aca="false">G235*C235</f>
        <v>0</v>
      </c>
      <c r="I235" s="1" t="s">
        <v>357</v>
      </c>
      <c r="K235" s="78" t="s">
        <v>323</v>
      </c>
      <c r="L235" s="41"/>
      <c r="M235" s="78" t="s">
        <v>35</v>
      </c>
      <c r="N235" s="78" t="n">
        <v>1025</v>
      </c>
      <c r="O235" s="79" t="str">
        <f aca="false">IF(AND(L235="",M235=""),N235,"")</f>
        <v/>
      </c>
      <c r="P235" s="1" t="n">
        <f aca="false">VLOOKUP("CTR"&amp;N235,Cumul_par_Code_tarifaire!B$3:K$1003,2,0)</f>
        <v>0</v>
      </c>
      <c r="Q235" s="1" t="str">
        <f aca="false">IF(L235&lt;&gt;"",L$20,IF(M235&lt;&gt;"",M$20,VLOOKUP("CTR"&amp;N235,Cumul_par_Code_tarifaire!B$3:K$1003,9,0)))</f>
        <v>Nous Consulter</v>
      </c>
      <c r="R235" s="1" t="n">
        <f aca="false">IF(OR(L235&lt;&gt;"",M235&lt;&gt;""),R$21,VLOOKUP("CTR"&amp;N235,Cumul_par_Code_tarifaire!B$3:K$1003,10,0))</f>
        <v>0</v>
      </c>
    </row>
    <row r="236" customFormat="false" ht="12.8" hidden="false" customHeight="false" outlineLevel="0" collapsed="false">
      <c r="A236" s="73" t="s">
        <v>355</v>
      </c>
      <c r="B236" s="74" t="s">
        <v>358</v>
      </c>
      <c r="C236" s="75"/>
      <c r="D236" s="39" t="str">
        <f aca="false">IF(L236=L$22,L$21,IF(M236=M$22,M$21,K236))</f>
        <v>M3</v>
      </c>
      <c r="E236" s="82" t="n">
        <f aca="false">Q236</f>
        <v>1025</v>
      </c>
      <c r="F236" s="20"/>
      <c r="G236" s="77" t="n">
        <f aca="false">R236</f>
        <v>0.55</v>
      </c>
      <c r="H236" s="77" t="n">
        <f aca="false">G236*C236</f>
        <v>0</v>
      </c>
      <c r="I236" s="1" t="s">
        <v>357</v>
      </c>
      <c r="K236" s="78" t="s">
        <v>323</v>
      </c>
      <c r="L236" s="41"/>
      <c r="M236" s="78"/>
      <c r="N236" s="78" t="n">
        <v>1025</v>
      </c>
      <c r="O236" s="79" t="n">
        <f aca="false">IF(AND(L236="",M236=""),N236,"")</f>
        <v>1025</v>
      </c>
      <c r="P236" s="1" t="n">
        <f aca="false">VLOOKUP("CTR"&amp;N236,Cumul_par_Code_tarifaire!B$3:K$1003,2,0)</f>
        <v>0</v>
      </c>
      <c r="Q236" s="1" t="n">
        <f aca="false">IF(L236&lt;&gt;"",L$20,IF(M236&lt;&gt;"",M$20,VLOOKUP("CTR"&amp;N236,Cumul_par_Code_tarifaire!B$3:K$1003,9,0)))</f>
        <v>1025</v>
      </c>
      <c r="R236" s="1" t="n">
        <f aca="false">IF(OR(L236&lt;&gt;"",M236&lt;&gt;""),R$21,VLOOKUP("CTR"&amp;N236,Cumul_par_Code_tarifaire!B$3:K$1003,10,0))</f>
        <v>0.55</v>
      </c>
    </row>
    <row r="237" customFormat="false" ht="12.8" hidden="false" customHeight="false" outlineLevel="0" collapsed="false">
      <c r="A237" s="73" t="s">
        <v>355</v>
      </c>
      <c r="B237" s="74" t="s">
        <v>359</v>
      </c>
      <c r="C237" s="75"/>
      <c r="D237" s="39" t="str">
        <f aca="false">IF(L237=L$22,L$21,IF(M237=M$22,M$21,K237))</f>
        <v>NC</v>
      </c>
      <c r="E237" s="82" t="str">
        <f aca="false">Q237</f>
        <v>Nous Consulter</v>
      </c>
      <c r="F237" s="20"/>
      <c r="G237" s="77" t="n">
        <f aca="false">R237</f>
        <v>0</v>
      </c>
      <c r="H237" s="77" t="n">
        <f aca="false">G237*C237</f>
        <v>0</v>
      </c>
      <c r="I237" s="1" t="s">
        <v>357</v>
      </c>
      <c r="K237" s="78" t="s">
        <v>323</v>
      </c>
      <c r="L237" s="41"/>
      <c r="M237" s="78" t="s">
        <v>35</v>
      </c>
      <c r="N237" s="78" t="n">
        <v>1025</v>
      </c>
      <c r="O237" s="79" t="str">
        <f aca="false">IF(AND(L237="",M237=""),N237,"")</f>
        <v/>
      </c>
      <c r="P237" s="1" t="n">
        <f aca="false">VLOOKUP("CTR"&amp;N237,Cumul_par_Code_tarifaire!B$3:K$1003,2,0)</f>
        <v>0</v>
      </c>
      <c r="Q237" s="1" t="str">
        <f aca="false">IF(L237&lt;&gt;"",L$20,IF(M237&lt;&gt;"",M$20,VLOOKUP("CTR"&amp;N237,Cumul_par_Code_tarifaire!B$3:K$1003,9,0)))</f>
        <v>Nous Consulter</v>
      </c>
      <c r="R237" s="1" t="n">
        <f aca="false">IF(OR(L237&lt;&gt;"",M237&lt;&gt;""),R$21,VLOOKUP("CTR"&amp;N237,Cumul_par_Code_tarifaire!B$3:K$1003,10,0))</f>
        <v>0</v>
      </c>
    </row>
    <row r="238" customFormat="false" ht="12.8" hidden="false" customHeight="false" outlineLevel="0" collapsed="false">
      <c r="A238" s="73" t="s">
        <v>355</v>
      </c>
      <c r="B238" s="74" t="s">
        <v>360</v>
      </c>
      <c r="C238" s="75"/>
      <c r="D238" s="39" t="str">
        <f aca="false">IF(L238=L$22,L$21,IF(M238=M$22,M$21,K238))</f>
        <v>M3</v>
      </c>
      <c r="E238" s="82" t="n">
        <f aca="false">Q238</f>
        <v>1025</v>
      </c>
      <c r="F238" s="20"/>
      <c r="G238" s="77" t="n">
        <f aca="false">R238</f>
        <v>0.55</v>
      </c>
      <c r="H238" s="77" t="n">
        <f aca="false">G238*C238</f>
        <v>0</v>
      </c>
      <c r="I238" s="1" t="s">
        <v>357</v>
      </c>
      <c r="K238" s="78" t="s">
        <v>323</v>
      </c>
      <c r="L238" s="41"/>
      <c r="M238" s="78"/>
      <c r="N238" s="78" t="n">
        <v>1025</v>
      </c>
      <c r="O238" s="79" t="n">
        <f aca="false">IF(AND(L238="",M238=""),N238,"")</f>
        <v>1025</v>
      </c>
      <c r="P238" s="1" t="n">
        <f aca="false">VLOOKUP("CTR"&amp;N238,Cumul_par_Code_tarifaire!B$3:K$1003,2,0)</f>
        <v>0</v>
      </c>
      <c r="Q238" s="1" t="n">
        <f aca="false">IF(L238&lt;&gt;"",L$20,IF(M238&lt;&gt;"",M$20,VLOOKUP("CTR"&amp;N238,Cumul_par_Code_tarifaire!B$3:K$1003,9,0)))</f>
        <v>1025</v>
      </c>
      <c r="R238" s="1" t="n">
        <f aca="false">IF(OR(L238&lt;&gt;"",M238&lt;&gt;""),R$21,VLOOKUP("CTR"&amp;N238,Cumul_par_Code_tarifaire!B$3:K$1003,10,0))</f>
        <v>0.55</v>
      </c>
    </row>
    <row r="239" customFormat="false" ht="12.8" hidden="true" customHeight="false" outlineLevel="0" collapsed="false">
      <c r="A239" s="73" t="s">
        <v>355</v>
      </c>
      <c r="B239" s="74" t="s">
        <v>361</v>
      </c>
      <c r="C239" s="75"/>
      <c r="D239" s="39" t="str">
        <f aca="false">IF(L239=L$22,L$21,IF(M239=M$22,M$21,K239))</f>
        <v>non dispo 2022</v>
      </c>
      <c r="E239" s="82" t="str">
        <f aca="false">Q239</f>
        <v>Nous Consulter</v>
      </c>
      <c r="F239" s="20"/>
      <c r="G239" s="77" t="n">
        <f aca="false">R239</f>
        <v>0</v>
      </c>
      <c r="H239" s="77" t="n">
        <f aca="false">G239*C239</f>
        <v>0</v>
      </c>
      <c r="I239" s="1" t="s">
        <v>357</v>
      </c>
      <c r="K239" s="78" t="s">
        <v>323</v>
      </c>
      <c r="L239" s="41" t="s">
        <v>34</v>
      </c>
      <c r="M239" s="78"/>
      <c r="N239" s="78" t="n">
        <v>1025</v>
      </c>
      <c r="O239" s="79" t="str">
        <f aca="false">IF(AND(L239="",M239=""),N239,"")</f>
        <v/>
      </c>
      <c r="P239" s="1" t="n">
        <f aca="false">VLOOKUP("CTR"&amp;N239,Cumul_par_Code_tarifaire!B$3:K$1003,2,0)</f>
        <v>0</v>
      </c>
      <c r="Q239" s="1" t="str">
        <f aca="false">IF(L239&lt;&gt;"",L$20,IF(M239&lt;&gt;"",M$20,VLOOKUP("CTR"&amp;N239,Cumul_par_Code_tarifaire!B$3:K$1003,9,0)))</f>
        <v>Nous Consulter</v>
      </c>
      <c r="R239" s="1" t="n">
        <f aca="false">IF(OR(L239&lt;&gt;"",M239&lt;&gt;""),R$21,VLOOKUP("CTR"&amp;N239,Cumul_par_Code_tarifaire!B$3:K$1003,10,0))</f>
        <v>0</v>
      </c>
      <c r="S239" s="1"/>
      <c r="T239" s="5" t="s">
        <v>362</v>
      </c>
      <c r="U239" s="5" t="s">
        <v>363</v>
      </c>
    </row>
    <row r="240" customFormat="false" ht="12.8" hidden="false" customHeight="false" outlineLevel="0" collapsed="false">
      <c r="A240" s="73" t="s">
        <v>355</v>
      </c>
      <c r="B240" s="74" t="s">
        <v>364</v>
      </c>
      <c r="C240" s="75"/>
      <c r="D240" s="39" t="str">
        <f aca="false">IF(L240=L$22,L$21,IF(M240=M$22,M$21,K240))</f>
        <v>M3</v>
      </c>
      <c r="E240" s="82" t="n">
        <f aca="false">Q240</f>
        <v>1025</v>
      </c>
      <c r="F240" s="20"/>
      <c r="G240" s="77" t="n">
        <f aca="false">R240</f>
        <v>0.55</v>
      </c>
      <c r="H240" s="77" t="n">
        <f aca="false">G240*C240</f>
        <v>0</v>
      </c>
      <c r="I240" s="1" t="s">
        <v>357</v>
      </c>
      <c r="K240" s="78" t="s">
        <v>323</v>
      </c>
      <c r="L240" s="41"/>
      <c r="M240" s="78"/>
      <c r="N240" s="78" t="n">
        <v>1025</v>
      </c>
      <c r="O240" s="79" t="n">
        <f aca="false">IF(AND(L240="",M240=""),N240,"")</f>
        <v>1025</v>
      </c>
      <c r="P240" s="1" t="n">
        <f aca="false">VLOOKUP("CTR"&amp;N240,Cumul_par_Code_tarifaire!B$3:K$1003,2,0)</f>
        <v>0</v>
      </c>
      <c r="Q240" s="1" t="n">
        <f aca="false">IF(L240&lt;&gt;"",L$20,IF(M240&lt;&gt;"",M$20,VLOOKUP("CTR"&amp;N240,Cumul_par_Code_tarifaire!B$3:K$1003,9,0)))</f>
        <v>1025</v>
      </c>
      <c r="R240" s="1" t="n">
        <f aca="false">IF(OR(L240&lt;&gt;"",M240&lt;&gt;""),R$21,VLOOKUP("CTR"&amp;N240,Cumul_par_Code_tarifaire!B$3:K$1003,10,0))</f>
        <v>0.55</v>
      </c>
    </row>
    <row r="241" customFormat="false" ht="12.8" hidden="false" customHeight="false" outlineLevel="0" collapsed="false">
      <c r="A241" s="73" t="s">
        <v>355</v>
      </c>
      <c r="B241" s="74" t="s">
        <v>365</v>
      </c>
      <c r="C241" s="75"/>
      <c r="D241" s="39" t="str">
        <f aca="false">IF(L241=L$22,L$21,IF(M241=M$22,M$21,K241))</f>
        <v>NC</v>
      </c>
      <c r="E241" s="82" t="str">
        <f aca="false">Q241</f>
        <v>Nous Consulter</v>
      </c>
      <c r="F241" s="20"/>
      <c r="G241" s="77" t="n">
        <f aca="false">R241</f>
        <v>0</v>
      </c>
      <c r="H241" s="77" t="n">
        <f aca="false">G241*C241</f>
        <v>0</v>
      </c>
      <c r="I241" s="1" t="s">
        <v>357</v>
      </c>
      <c r="K241" s="78" t="s">
        <v>323</v>
      </c>
      <c r="L241" s="41"/>
      <c r="M241" s="78" t="s">
        <v>35</v>
      </c>
      <c r="N241" s="78" t="n">
        <v>1025</v>
      </c>
      <c r="O241" s="79" t="str">
        <f aca="false">IF(AND(L241="",M241=""),N241,"")</f>
        <v/>
      </c>
      <c r="P241" s="1" t="n">
        <f aca="false">VLOOKUP("CTR"&amp;N241,Cumul_par_Code_tarifaire!B$3:K$1003,2,0)</f>
        <v>0</v>
      </c>
      <c r="Q241" s="1" t="str">
        <f aca="false">IF(L241&lt;&gt;"",L$20,IF(M241&lt;&gt;"",M$20,VLOOKUP("CTR"&amp;N241,Cumul_par_Code_tarifaire!B$3:K$1003,9,0)))</f>
        <v>Nous Consulter</v>
      </c>
      <c r="R241" s="1" t="n">
        <f aca="false">IF(OR(L241&lt;&gt;"",M241&lt;&gt;""),R$21,VLOOKUP("CTR"&amp;N241,Cumul_par_Code_tarifaire!B$3:K$1003,10,0))</f>
        <v>0</v>
      </c>
    </row>
    <row r="242" customFormat="false" ht="12.8" hidden="false" customHeight="false" outlineLevel="0" collapsed="false">
      <c r="A242" s="73" t="s">
        <v>355</v>
      </c>
      <c r="B242" s="74" t="s">
        <v>366</v>
      </c>
      <c r="C242" s="75"/>
      <c r="D242" s="39" t="str">
        <f aca="false">IF(L242=L$22,L$21,IF(M242=M$22,M$21,K242))</f>
        <v>NC</v>
      </c>
      <c r="E242" s="82" t="str">
        <f aca="false">Q242</f>
        <v>Nous Consulter</v>
      </c>
      <c r="F242" s="20"/>
      <c r="G242" s="77" t="n">
        <f aca="false">R242</f>
        <v>0</v>
      </c>
      <c r="H242" s="77" t="n">
        <f aca="false">G242*C242</f>
        <v>0</v>
      </c>
      <c r="I242" s="1" t="s">
        <v>357</v>
      </c>
      <c r="K242" s="78" t="s">
        <v>323</v>
      </c>
      <c r="L242" s="41"/>
      <c r="M242" s="78" t="s">
        <v>35</v>
      </c>
      <c r="N242" s="78" t="n">
        <v>1025</v>
      </c>
      <c r="O242" s="79" t="str">
        <f aca="false">IF(AND(L242="",M242=""),N242,"")</f>
        <v/>
      </c>
      <c r="P242" s="1" t="n">
        <f aca="false">VLOOKUP("CTR"&amp;N242,Cumul_par_Code_tarifaire!B$3:K$1003,2,0)</f>
        <v>0</v>
      </c>
      <c r="Q242" s="1" t="str">
        <f aca="false">IF(L242&lt;&gt;"",L$20,IF(M242&lt;&gt;"",M$20,VLOOKUP("CTR"&amp;N242,Cumul_par_Code_tarifaire!B$3:K$1003,9,0)))</f>
        <v>Nous Consulter</v>
      </c>
      <c r="R242" s="1" t="n">
        <f aca="false">IF(OR(L242&lt;&gt;"",M242&lt;&gt;""),R$21,VLOOKUP("CTR"&amp;N242,Cumul_par_Code_tarifaire!B$3:K$1003,10,0))</f>
        <v>0</v>
      </c>
    </row>
    <row r="243" customFormat="false" ht="12.8" hidden="false" customHeight="false" outlineLevel="0" collapsed="false">
      <c r="A243" s="73" t="s">
        <v>355</v>
      </c>
      <c r="B243" s="74" t="s">
        <v>367</v>
      </c>
      <c r="C243" s="75"/>
      <c r="D243" s="39" t="str">
        <f aca="false">IF(L243=L$22,L$21,IF(M243=M$22,M$21,K243))</f>
        <v>M3</v>
      </c>
      <c r="E243" s="82" t="n">
        <f aca="false">Q243</f>
        <v>1025</v>
      </c>
      <c r="F243" s="20"/>
      <c r="G243" s="77" t="n">
        <f aca="false">R243</f>
        <v>0.55</v>
      </c>
      <c r="H243" s="77" t="n">
        <f aca="false">G243*C243</f>
        <v>0</v>
      </c>
      <c r="I243" s="1" t="s">
        <v>357</v>
      </c>
      <c r="K243" s="78" t="s">
        <v>323</v>
      </c>
      <c r="L243" s="41"/>
      <c r="M243" s="78"/>
      <c r="N243" s="78" t="n">
        <v>1025</v>
      </c>
      <c r="O243" s="79" t="n">
        <f aca="false">IF(AND(L243="",M243=""),N243,"")</f>
        <v>1025</v>
      </c>
      <c r="P243" s="1" t="n">
        <f aca="false">VLOOKUP("CTR"&amp;N243,Cumul_par_Code_tarifaire!B$3:K$1003,2,0)</f>
        <v>0</v>
      </c>
      <c r="Q243" s="1" t="n">
        <f aca="false">IF(L243&lt;&gt;"",L$20,IF(M243&lt;&gt;"",M$20,VLOOKUP("CTR"&amp;N243,Cumul_par_Code_tarifaire!B$3:K$1003,9,0)))</f>
        <v>1025</v>
      </c>
      <c r="R243" s="1" t="n">
        <f aca="false">IF(OR(L243&lt;&gt;"",M243&lt;&gt;""),R$21,VLOOKUP("CTR"&amp;N243,Cumul_par_Code_tarifaire!B$3:K$1003,10,0))</f>
        <v>0.55</v>
      </c>
    </row>
    <row r="244" customFormat="false" ht="12.8" hidden="false" customHeight="false" outlineLevel="0" collapsed="false">
      <c r="A244" s="73" t="s">
        <v>355</v>
      </c>
      <c r="B244" s="74" t="s">
        <v>368</v>
      </c>
      <c r="C244" s="75"/>
      <c r="D244" s="39" t="str">
        <f aca="false">IF(L244=L$22,L$21,IF(M244=M$22,M$21,K244))</f>
        <v>M3</v>
      </c>
      <c r="E244" s="82" t="n">
        <f aca="false">Q244</f>
        <v>1025</v>
      </c>
      <c r="F244" s="20"/>
      <c r="G244" s="77" t="n">
        <f aca="false">R244</f>
        <v>0.55</v>
      </c>
      <c r="H244" s="77" t="n">
        <f aca="false">G244*C244</f>
        <v>0</v>
      </c>
      <c r="I244" s="1" t="s">
        <v>357</v>
      </c>
      <c r="K244" s="78" t="s">
        <v>323</v>
      </c>
      <c r="L244" s="41"/>
      <c r="M244" s="78"/>
      <c r="N244" s="78" t="n">
        <v>1025</v>
      </c>
      <c r="O244" s="79" t="n">
        <f aca="false">IF(AND(L244="",M244=""),N244,"")</f>
        <v>1025</v>
      </c>
      <c r="P244" s="1" t="n">
        <f aca="false">VLOOKUP("CTR"&amp;N244,Cumul_par_Code_tarifaire!B$3:K$1003,2,0)</f>
        <v>0</v>
      </c>
      <c r="Q244" s="1" t="n">
        <f aca="false">IF(L244&lt;&gt;"",L$20,IF(M244&lt;&gt;"",M$20,VLOOKUP("CTR"&amp;N244,Cumul_par_Code_tarifaire!B$3:K$1003,9,0)))</f>
        <v>1025</v>
      </c>
      <c r="R244" s="1" t="n">
        <f aca="false">IF(OR(L244&lt;&gt;"",M244&lt;&gt;""),R$21,VLOOKUP("CTR"&amp;N244,Cumul_par_Code_tarifaire!B$3:K$1003,10,0))</f>
        <v>0.55</v>
      </c>
    </row>
    <row r="245" customFormat="false" ht="12.8" hidden="false" customHeight="false" outlineLevel="0" collapsed="false">
      <c r="A245" s="73" t="s">
        <v>369</v>
      </c>
      <c r="B245" s="74" t="s">
        <v>370</v>
      </c>
      <c r="C245" s="75"/>
      <c r="D245" s="39" t="str">
        <f aca="false">IF(L245=L$22,L$21,IF(M245=M$22,M$21,K245))</f>
        <v>G11</v>
      </c>
      <c r="E245" s="82" t="n">
        <f aca="false">Q245</f>
        <v>1107</v>
      </c>
      <c r="F245" s="20"/>
      <c r="G245" s="77" t="n">
        <f aca="false">R245</f>
        <v>5.05</v>
      </c>
      <c r="H245" s="77" t="n">
        <f aca="false">G245*C245</f>
        <v>0</v>
      </c>
      <c r="I245" s="1" t="s">
        <v>327</v>
      </c>
      <c r="K245" s="78" t="s">
        <v>263</v>
      </c>
      <c r="L245" s="41"/>
      <c r="M245" s="78"/>
      <c r="N245" s="78" t="n">
        <v>1107</v>
      </c>
      <c r="O245" s="79" t="n">
        <f aca="false">IF(AND(L245="",M245=""),N245,"")</f>
        <v>1107</v>
      </c>
      <c r="P245" s="1" t="n">
        <f aca="false">VLOOKUP("CTR"&amp;N245,Cumul_par_Code_tarifaire!B$3:K$1003,2,0)</f>
        <v>0</v>
      </c>
      <c r="Q245" s="1" t="n">
        <f aca="false">IF(L245&lt;&gt;"",L$20,IF(M245&lt;&gt;"",M$20,VLOOKUP("CTR"&amp;N245,Cumul_par_Code_tarifaire!B$3:K$1003,9,0)))</f>
        <v>1107</v>
      </c>
      <c r="R245" s="1" t="n">
        <f aca="false">IF(OR(L245&lt;&gt;"",M245&lt;&gt;""),R$21,VLOOKUP("CTR"&amp;N245,Cumul_par_Code_tarifaire!B$3:K$1003,10,0))</f>
        <v>5.05</v>
      </c>
    </row>
    <row r="246" customFormat="false" ht="12.8" hidden="false" customHeight="false" outlineLevel="0" collapsed="false">
      <c r="A246" s="73" t="s">
        <v>369</v>
      </c>
      <c r="B246" s="74" t="s">
        <v>371</v>
      </c>
      <c r="C246" s="75"/>
      <c r="D246" s="39" t="str">
        <f aca="false">IF(L246=L$22,L$21,IF(M246=M$22,M$21,K246))</f>
        <v>NC</v>
      </c>
      <c r="E246" s="82" t="str">
        <f aca="false">Q246</f>
        <v>Nous Consulter</v>
      </c>
      <c r="F246" s="20"/>
      <c r="G246" s="77" t="n">
        <f aca="false">R246</f>
        <v>0</v>
      </c>
      <c r="H246" s="77" t="n">
        <f aca="false">G246*C246</f>
        <v>0</v>
      </c>
      <c r="I246" s="1" t="s">
        <v>327</v>
      </c>
      <c r="K246" s="78" t="s">
        <v>263</v>
      </c>
      <c r="L246" s="41"/>
      <c r="M246" s="78" t="s">
        <v>35</v>
      </c>
      <c r="N246" s="78" t="n">
        <v>1107</v>
      </c>
      <c r="O246" s="79" t="str">
        <f aca="false">IF(AND(L246="",M246=""),N246,"")</f>
        <v/>
      </c>
      <c r="P246" s="1" t="n">
        <f aca="false">VLOOKUP("CTR"&amp;N246,Cumul_par_Code_tarifaire!B$3:K$1003,2,0)</f>
        <v>0</v>
      </c>
      <c r="Q246" s="1" t="str">
        <f aca="false">IF(L246&lt;&gt;"",L$20,IF(M246&lt;&gt;"",M$20,VLOOKUP("CTR"&amp;N246,Cumul_par_Code_tarifaire!B$3:K$1003,9,0)))</f>
        <v>Nous Consulter</v>
      </c>
      <c r="R246" s="1" t="n">
        <f aca="false">IF(OR(L246&lt;&gt;"",M246&lt;&gt;""),R$21,VLOOKUP("CTR"&amp;N246,Cumul_par_Code_tarifaire!B$3:K$1003,10,0))</f>
        <v>0</v>
      </c>
    </row>
    <row r="247" customFormat="false" ht="12.8" hidden="false" customHeight="false" outlineLevel="0" collapsed="false">
      <c r="A247" s="73" t="s">
        <v>369</v>
      </c>
      <c r="B247" s="74" t="s">
        <v>372</v>
      </c>
      <c r="C247" s="75"/>
      <c r="D247" s="39" t="str">
        <f aca="false">IF(L247=L$22,L$21,IF(M247=M$22,M$21,K247))</f>
        <v>G11</v>
      </c>
      <c r="E247" s="82" t="n">
        <f aca="false">Q247</f>
        <v>1107</v>
      </c>
      <c r="F247" s="20"/>
      <c r="G247" s="77" t="n">
        <f aca="false">R247</f>
        <v>5.05</v>
      </c>
      <c r="H247" s="77" t="n">
        <f aca="false">G247*C247</f>
        <v>0</v>
      </c>
      <c r="I247" s="1" t="s">
        <v>327</v>
      </c>
      <c r="K247" s="78" t="s">
        <v>263</v>
      </c>
      <c r="L247" s="41"/>
      <c r="M247" s="78"/>
      <c r="N247" s="78" t="n">
        <v>1107</v>
      </c>
      <c r="O247" s="79" t="n">
        <f aca="false">IF(AND(L247="",M247=""),N247,"")</f>
        <v>1107</v>
      </c>
      <c r="P247" s="1" t="n">
        <f aca="false">VLOOKUP("CTR"&amp;N247,Cumul_par_Code_tarifaire!B$3:K$1003,2,0)</f>
        <v>0</v>
      </c>
      <c r="Q247" s="1" t="n">
        <f aca="false">IF(L247&lt;&gt;"",L$20,IF(M247&lt;&gt;"",M$20,VLOOKUP("CTR"&amp;N247,Cumul_par_Code_tarifaire!B$3:K$1003,9,0)))</f>
        <v>1107</v>
      </c>
      <c r="R247" s="1" t="n">
        <f aca="false">IF(OR(L247&lt;&gt;"",M247&lt;&gt;""),R$21,VLOOKUP("CTR"&amp;N247,Cumul_par_Code_tarifaire!B$3:K$1003,10,0))</f>
        <v>5.05</v>
      </c>
    </row>
    <row r="248" s="5" customFormat="true" ht="12.8" hidden="true" customHeight="false" outlineLevel="0" collapsed="false">
      <c r="A248" s="73" t="s">
        <v>369</v>
      </c>
      <c r="B248" s="74" t="s">
        <v>373</v>
      </c>
      <c r="C248" s="75"/>
      <c r="D248" s="39" t="str">
        <f aca="false">IF(L248=L$22,L$21,IF(M248=M$22,M$21,K248))</f>
        <v>non dispo 2022</v>
      </c>
      <c r="E248" s="82" t="str">
        <f aca="false">Q248</f>
        <v>Nous Consulter</v>
      </c>
      <c r="F248" s="20"/>
      <c r="G248" s="77" t="n">
        <f aca="false">R248</f>
        <v>0</v>
      </c>
      <c r="H248" s="77" t="n">
        <f aca="false">G248*C248</f>
        <v>0</v>
      </c>
      <c r="I248" s="1" t="s">
        <v>327</v>
      </c>
      <c r="J248" s="1"/>
      <c r="K248" s="78" t="s">
        <v>263</v>
      </c>
      <c r="L248" s="41" t="s">
        <v>34</v>
      </c>
      <c r="M248" s="78"/>
      <c r="N248" s="78" t="n">
        <v>1107</v>
      </c>
      <c r="O248" s="79" t="str">
        <f aca="false">IF(AND(L248="",M248=""),N248,"")</f>
        <v/>
      </c>
      <c r="P248" s="1" t="n">
        <f aca="false">VLOOKUP("CTR"&amp;N248,Cumul_par_Code_tarifaire!B$3:K$1003,2,0)</f>
        <v>0</v>
      </c>
      <c r="Q248" s="1" t="str">
        <f aca="false">IF(L248&lt;&gt;"",L$20,IF(M248&lt;&gt;"",M$20,VLOOKUP("CTR"&amp;N248,Cumul_par_Code_tarifaire!B$3:K$1003,9,0)))</f>
        <v>Nous Consulter</v>
      </c>
      <c r="R248" s="1" t="n">
        <f aca="false">IF(OR(L248&lt;&gt;"",M248&lt;&gt;""),R$21,VLOOKUP("CTR"&amp;N248,Cumul_par_Code_tarifaire!B$3:K$1003,10,0))</f>
        <v>0</v>
      </c>
      <c r="S248" s="1"/>
    </row>
    <row r="249" customFormat="false" ht="12.8" hidden="false" customHeight="false" outlineLevel="0" collapsed="false">
      <c r="A249" s="73" t="s">
        <v>374</v>
      </c>
      <c r="B249" s="74" t="s">
        <v>375</v>
      </c>
      <c r="C249" s="75"/>
      <c r="D249" s="39" t="str">
        <f aca="false">IF(L249=L$22,L$21,IF(M249=M$22,M$21,K249))</f>
        <v>M3</v>
      </c>
      <c r="E249" s="82" t="n">
        <f aca="false">Q249</f>
        <v>1024</v>
      </c>
      <c r="F249" s="20"/>
      <c r="G249" s="77" t="n">
        <f aca="false">R249</f>
        <v>0.9</v>
      </c>
      <c r="H249" s="77" t="n">
        <f aca="false">G249*C249</f>
        <v>0</v>
      </c>
      <c r="I249" s="1" t="s">
        <v>322</v>
      </c>
      <c r="K249" s="78" t="s">
        <v>323</v>
      </c>
      <c r="L249" s="41"/>
      <c r="M249" s="78"/>
      <c r="N249" s="78" t="n">
        <v>1024</v>
      </c>
      <c r="O249" s="79" t="n">
        <f aca="false">IF(AND(L249="",M249=""),N249,"")</f>
        <v>1024</v>
      </c>
      <c r="P249" s="1" t="n">
        <f aca="false">VLOOKUP("CTR"&amp;N249,Cumul_par_Code_tarifaire!B$3:K$1003,2,0)</f>
        <v>0</v>
      </c>
      <c r="Q249" s="1" t="n">
        <f aca="false">IF(L249&lt;&gt;"",L$20,IF(M249&lt;&gt;"",M$20,VLOOKUP("CTR"&amp;N249,Cumul_par_Code_tarifaire!B$3:K$1003,9,0)))</f>
        <v>1024</v>
      </c>
      <c r="R249" s="1" t="n">
        <f aca="false">IF(OR(L249&lt;&gt;"",M249&lt;&gt;""),R$21,VLOOKUP("CTR"&amp;N249,Cumul_par_Code_tarifaire!B$3:K$1003,10,0))</f>
        <v>0.9</v>
      </c>
    </row>
    <row r="250" customFormat="false" ht="12.8" hidden="false" customHeight="false" outlineLevel="0" collapsed="false">
      <c r="A250" s="73" t="s">
        <v>376</v>
      </c>
      <c r="B250" s="74" t="s">
        <v>377</v>
      </c>
      <c r="C250" s="75"/>
      <c r="D250" s="39" t="str">
        <f aca="false">IF(L250=L$22,L$21,IF(M250=M$22,M$21,K250))</f>
        <v>M3</v>
      </c>
      <c r="E250" s="82" t="n">
        <f aca="false">Q250</f>
        <v>1024</v>
      </c>
      <c r="F250" s="20"/>
      <c r="G250" s="77" t="n">
        <f aca="false">R250</f>
        <v>0.9</v>
      </c>
      <c r="H250" s="77" t="n">
        <f aca="false">G250*C250</f>
        <v>0</v>
      </c>
      <c r="I250" s="1" t="s">
        <v>322</v>
      </c>
      <c r="K250" s="78" t="s">
        <v>323</v>
      </c>
      <c r="L250" s="41"/>
      <c r="M250" s="78"/>
      <c r="N250" s="78" t="n">
        <v>1024</v>
      </c>
      <c r="O250" s="79" t="n">
        <f aca="false">IF(AND(L250="",M250=""),N250,"")</f>
        <v>1024</v>
      </c>
      <c r="P250" s="1" t="n">
        <f aca="false">VLOOKUP("CTR"&amp;N250,Cumul_par_Code_tarifaire!B$3:K$1003,2,0)</f>
        <v>0</v>
      </c>
      <c r="Q250" s="1" t="n">
        <f aca="false">IF(L250&lt;&gt;"",L$20,IF(M250&lt;&gt;"",M$20,VLOOKUP("CTR"&amp;N250,Cumul_par_Code_tarifaire!B$3:K$1003,9,0)))</f>
        <v>1024</v>
      </c>
      <c r="R250" s="1" t="n">
        <f aca="false">IF(OR(L250&lt;&gt;"",M250&lt;&gt;""),R$21,VLOOKUP("CTR"&amp;N250,Cumul_par_Code_tarifaire!B$3:K$1003,10,0))</f>
        <v>0.9</v>
      </c>
    </row>
    <row r="251" customFormat="false" ht="12.8" hidden="false" customHeight="false" outlineLevel="0" collapsed="false">
      <c r="A251" s="73" t="s">
        <v>378</v>
      </c>
      <c r="B251" s="74" t="s">
        <v>379</v>
      </c>
      <c r="C251" s="75"/>
      <c r="D251" s="39" t="str">
        <f aca="false">IF(L251=L$22,L$21,IF(M251=M$22,M$21,K251))</f>
        <v>M3</v>
      </c>
      <c r="E251" s="82" t="n">
        <f aca="false">Q251</f>
        <v>1024</v>
      </c>
      <c r="F251" s="20"/>
      <c r="G251" s="77" t="n">
        <f aca="false">R251</f>
        <v>0.9</v>
      </c>
      <c r="H251" s="77" t="n">
        <f aca="false">G251*C251</f>
        <v>0</v>
      </c>
      <c r="I251" s="1" t="s">
        <v>322</v>
      </c>
      <c r="K251" s="78" t="s">
        <v>323</v>
      </c>
      <c r="L251" s="41"/>
      <c r="M251" s="78"/>
      <c r="N251" s="78" t="n">
        <v>1024</v>
      </c>
      <c r="O251" s="79" t="n">
        <f aca="false">IF(AND(L251="",M251=""),N251,"")</f>
        <v>1024</v>
      </c>
      <c r="P251" s="1" t="n">
        <f aca="false">VLOOKUP("CTR"&amp;N251,Cumul_par_Code_tarifaire!B$3:K$1003,2,0)</f>
        <v>0</v>
      </c>
      <c r="Q251" s="1" t="n">
        <f aca="false">IF(L251&lt;&gt;"",L$20,IF(M251&lt;&gt;"",M$20,VLOOKUP("CTR"&amp;N251,Cumul_par_Code_tarifaire!B$3:K$1003,9,0)))</f>
        <v>1024</v>
      </c>
      <c r="R251" s="1" t="n">
        <f aca="false">IF(OR(L251&lt;&gt;"",M251&lt;&gt;""),R$21,VLOOKUP("CTR"&amp;N251,Cumul_par_Code_tarifaire!B$3:K$1003,10,0))</f>
        <v>0.9</v>
      </c>
    </row>
    <row r="252" customFormat="false" ht="12.8" hidden="false" customHeight="false" outlineLevel="0" collapsed="false">
      <c r="A252" s="73" t="s">
        <v>380</v>
      </c>
      <c r="B252" s="74" t="s">
        <v>381</v>
      </c>
      <c r="C252" s="75"/>
      <c r="D252" s="39" t="str">
        <f aca="false">IF(L252=L$22,L$21,IF(M252=M$22,M$21,K252))</f>
        <v>M3</v>
      </c>
      <c r="E252" s="82" t="n">
        <f aca="false">Q252</f>
        <v>1025</v>
      </c>
      <c r="F252" s="20"/>
      <c r="G252" s="77" t="n">
        <f aca="false">R252</f>
        <v>0.55</v>
      </c>
      <c r="H252" s="77" t="n">
        <f aca="false">G252*C252</f>
        <v>0</v>
      </c>
      <c r="I252" s="1" t="s">
        <v>357</v>
      </c>
      <c r="K252" s="78" t="s">
        <v>323</v>
      </c>
      <c r="L252" s="41"/>
      <c r="M252" s="78"/>
      <c r="N252" s="78" t="n">
        <v>1025</v>
      </c>
      <c r="O252" s="79" t="n">
        <f aca="false">IF(AND(L252="",M252=""),N252,"")</f>
        <v>1025</v>
      </c>
      <c r="P252" s="1" t="n">
        <f aca="false">VLOOKUP("CTR"&amp;N252,Cumul_par_Code_tarifaire!B$3:K$1003,2,0)</f>
        <v>0</v>
      </c>
      <c r="Q252" s="1" t="n">
        <f aca="false">IF(L252&lt;&gt;"",L$20,IF(M252&lt;&gt;"",M$20,VLOOKUP("CTR"&amp;N252,Cumul_par_Code_tarifaire!B$3:K$1003,9,0)))</f>
        <v>1025</v>
      </c>
      <c r="R252" s="1" t="n">
        <f aca="false">IF(OR(L252&lt;&gt;"",M252&lt;&gt;""),R$21,VLOOKUP("CTR"&amp;N252,Cumul_par_Code_tarifaire!B$3:K$1003,10,0))</f>
        <v>0.55</v>
      </c>
    </row>
    <row r="253" customFormat="false" ht="12.8" hidden="false" customHeight="false" outlineLevel="0" collapsed="false">
      <c r="A253" s="73" t="s">
        <v>76</v>
      </c>
      <c r="B253" s="74" t="s">
        <v>382</v>
      </c>
      <c r="C253" s="75"/>
      <c r="D253" s="39" t="str">
        <f aca="false">IF(L253=L$22,L$21,IF(M253=M$22,M$21,K253))</f>
        <v>NC</v>
      </c>
      <c r="E253" s="82" t="str">
        <f aca="false">Q253</f>
        <v>Nous Consulter</v>
      </c>
      <c r="F253" s="20"/>
      <c r="G253" s="77" t="n">
        <f aca="false">R253</f>
        <v>0</v>
      </c>
      <c r="H253" s="77" t="n">
        <f aca="false">G253*C253</f>
        <v>0</v>
      </c>
      <c r="I253" s="1" t="s">
        <v>357</v>
      </c>
      <c r="K253" s="78" t="s">
        <v>323</v>
      </c>
      <c r="L253" s="41"/>
      <c r="M253" s="78" t="s">
        <v>35</v>
      </c>
      <c r="N253" s="78" t="n">
        <v>1025</v>
      </c>
      <c r="O253" s="79" t="str">
        <f aca="false">IF(AND(L253="",M253=""),N253,"")</f>
        <v/>
      </c>
      <c r="P253" s="1" t="n">
        <f aca="false">VLOOKUP("CTR"&amp;N253,Cumul_par_Code_tarifaire!B$3:K$1003,2,0)</f>
        <v>0</v>
      </c>
      <c r="Q253" s="1" t="str">
        <f aca="false">IF(L253&lt;&gt;"",L$20,IF(M253&lt;&gt;"",M$20,VLOOKUP("CTR"&amp;N253,Cumul_par_Code_tarifaire!B$3:K$1003,9,0)))</f>
        <v>Nous Consulter</v>
      </c>
      <c r="R253" s="1" t="n">
        <f aca="false">IF(OR(L253&lt;&gt;"",M253&lt;&gt;""),R$21,VLOOKUP("CTR"&amp;N253,Cumul_par_Code_tarifaire!B$3:K$1003,10,0))</f>
        <v>0</v>
      </c>
    </row>
    <row r="254" customFormat="false" ht="12.8" hidden="false" customHeight="false" outlineLevel="0" collapsed="false">
      <c r="A254" s="73" t="s">
        <v>383</v>
      </c>
      <c r="B254" s="74" t="s">
        <v>384</v>
      </c>
      <c r="C254" s="75"/>
      <c r="D254" s="39" t="str">
        <f aca="false">IF(L254=L$22,L$21,IF(M254=M$22,M$21,K254))</f>
        <v>M3</v>
      </c>
      <c r="E254" s="82" t="n">
        <f aca="false">Q254</f>
        <v>1027</v>
      </c>
      <c r="F254" s="20"/>
      <c r="G254" s="77" t="n">
        <f aca="false">R254</f>
        <v>0.35</v>
      </c>
      <c r="H254" s="77" t="n">
        <f aca="false">G254*C254</f>
        <v>0</v>
      </c>
      <c r="I254" s="1" t="s">
        <v>385</v>
      </c>
      <c r="K254" s="78" t="s">
        <v>323</v>
      </c>
      <c r="L254" s="41"/>
      <c r="M254" s="78"/>
      <c r="N254" s="78" t="n">
        <v>1027</v>
      </c>
      <c r="O254" s="79" t="n">
        <f aca="false">IF(AND(L254="",M254=""),N254,"")</f>
        <v>1027</v>
      </c>
      <c r="P254" s="1" t="n">
        <f aca="false">VLOOKUP("CTR"&amp;N254,Cumul_par_Code_tarifaire!B$3:K$1003,2,0)</f>
        <v>0</v>
      </c>
      <c r="Q254" s="1" t="n">
        <f aca="false">IF(L254&lt;&gt;"",L$20,IF(M254&lt;&gt;"",M$20,VLOOKUP("CTR"&amp;N254,Cumul_par_Code_tarifaire!B$3:K$1003,9,0)))</f>
        <v>1027</v>
      </c>
      <c r="R254" s="1" t="n">
        <f aca="false">IF(OR(L254&lt;&gt;"",M254&lt;&gt;""),R$21,VLOOKUP("CTR"&amp;N254,Cumul_par_Code_tarifaire!B$3:K$1003,10,0))</f>
        <v>0.35</v>
      </c>
    </row>
    <row r="255" s="5" customFormat="true" ht="12.8" hidden="true" customHeight="false" outlineLevel="0" collapsed="false">
      <c r="A255" s="73" t="s">
        <v>383</v>
      </c>
      <c r="B255" s="74" t="s">
        <v>386</v>
      </c>
      <c r="C255" s="75"/>
      <c r="D255" s="39" t="str">
        <f aca="false">IF(L255=L$22,L$21,IF(M255=M$22,M$21,K255))</f>
        <v>non dispo 2022</v>
      </c>
      <c r="E255" s="82" t="str">
        <f aca="false">Q255</f>
        <v>Nous Consulter</v>
      </c>
      <c r="F255" s="20"/>
      <c r="G255" s="77" t="n">
        <f aca="false">R255</f>
        <v>0</v>
      </c>
      <c r="H255" s="77" t="n">
        <f aca="false">G255*C255</f>
        <v>0</v>
      </c>
      <c r="I255" s="1" t="s">
        <v>385</v>
      </c>
      <c r="J255" s="1"/>
      <c r="K255" s="78" t="s">
        <v>323</v>
      </c>
      <c r="L255" s="41" t="s">
        <v>34</v>
      </c>
      <c r="M255" s="78" t="s">
        <v>35</v>
      </c>
      <c r="N255" s="78" t="n">
        <v>1027</v>
      </c>
      <c r="O255" s="79" t="str">
        <f aca="false">IF(AND(L255="",M255=""),N255,"")</f>
        <v/>
      </c>
      <c r="P255" s="1" t="n">
        <f aca="false">VLOOKUP("CTR"&amp;N255,Cumul_par_Code_tarifaire!B$3:K$1003,2,0)</f>
        <v>0</v>
      </c>
      <c r="Q255" s="1" t="str">
        <f aca="false">IF(L255&lt;&gt;"",L$20,IF(M255&lt;&gt;"",M$20,VLOOKUP("CTR"&amp;N255,Cumul_par_Code_tarifaire!B$3:K$1003,9,0)))</f>
        <v>Nous Consulter</v>
      </c>
      <c r="R255" s="1" t="n">
        <f aca="false">IF(OR(L255&lt;&gt;"",M255&lt;&gt;""),R$21,VLOOKUP("CTR"&amp;N255,Cumul_par_Code_tarifaire!B$3:K$1003,10,0))</f>
        <v>0</v>
      </c>
      <c r="S255" s="1"/>
    </row>
    <row r="256" customFormat="false" ht="12.8" hidden="false" customHeight="false" outlineLevel="0" collapsed="false">
      <c r="A256" s="73" t="s">
        <v>387</v>
      </c>
      <c r="B256" s="74" t="s">
        <v>388</v>
      </c>
      <c r="C256" s="75"/>
      <c r="D256" s="39" t="str">
        <f aca="false">IF(L256=L$22,L$21,IF(M256=M$22,M$21,K256))</f>
        <v>M3</v>
      </c>
      <c r="E256" s="82" t="n">
        <f aca="false">Q256</f>
        <v>1027</v>
      </c>
      <c r="F256" s="20"/>
      <c r="G256" s="77" t="n">
        <f aca="false">R256</f>
        <v>0.35</v>
      </c>
      <c r="H256" s="77" t="n">
        <f aca="false">G256*C256</f>
        <v>0</v>
      </c>
      <c r="I256" s="1" t="s">
        <v>385</v>
      </c>
      <c r="K256" s="78" t="s">
        <v>323</v>
      </c>
      <c r="L256" s="41"/>
      <c r="M256" s="78"/>
      <c r="N256" s="78" t="n">
        <v>1027</v>
      </c>
      <c r="O256" s="79" t="n">
        <f aca="false">IF(AND(L256="",M256=""),N256,"")</f>
        <v>1027</v>
      </c>
      <c r="P256" s="1" t="n">
        <f aca="false">VLOOKUP("CTR"&amp;N256,Cumul_par_Code_tarifaire!B$3:K$1003,2,0)</f>
        <v>0</v>
      </c>
      <c r="Q256" s="1" t="n">
        <f aca="false">IF(L256&lt;&gt;"",L$20,IF(M256&lt;&gt;"",M$20,VLOOKUP("CTR"&amp;N256,Cumul_par_Code_tarifaire!B$3:K$1003,9,0)))</f>
        <v>1027</v>
      </c>
      <c r="R256" s="1" t="n">
        <f aca="false">IF(OR(L256&lt;&gt;"",M256&lt;&gt;""),R$21,VLOOKUP("CTR"&amp;N256,Cumul_par_Code_tarifaire!B$3:K$1003,10,0))</f>
        <v>0.35</v>
      </c>
    </row>
    <row r="257" customFormat="false" ht="12.8" hidden="false" customHeight="false" outlineLevel="0" collapsed="false">
      <c r="A257" s="73" t="s">
        <v>387</v>
      </c>
      <c r="B257" s="74" t="s">
        <v>389</v>
      </c>
      <c r="C257" s="75"/>
      <c r="D257" s="39" t="str">
        <f aca="false">IF(L257=L$22,L$21,IF(M257=M$22,M$21,K257))</f>
        <v>M3</v>
      </c>
      <c r="E257" s="82" t="n">
        <f aca="false">Q257</f>
        <v>1027</v>
      </c>
      <c r="F257" s="20"/>
      <c r="G257" s="77" t="n">
        <f aca="false">R257</f>
        <v>0.35</v>
      </c>
      <c r="H257" s="77" t="n">
        <f aca="false">G257*C257</f>
        <v>0</v>
      </c>
      <c r="I257" s="1" t="s">
        <v>385</v>
      </c>
      <c r="K257" s="78" t="s">
        <v>323</v>
      </c>
      <c r="L257" s="41"/>
      <c r="M257" s="78"/>
      <c r="N257" s="78" t="n">
        <v>1027</v>
      </c>
      <c r="O257" s="79" t="n">
        <f aca="false">IF(AND(L257="",M257=""),N257,"")</f>
        <v>1027</v>
      </c>
      <c r="P257" s="1" t="n">
        <f aca="false">VLOOKUP("CTR"&amp;N257,Cumul_par_Code_tarifaire!B$3:K$1003,2,0)</f>
        <v>0</v>
      </c>
      <c r="Q257" s="1" t="n">
        <f aca="false">IF(L257&lt;&gt;"",L$20,IF(M257&lt;&gt;"",M$20,VLOOKUP("CTR"&amp;N257,Cumul_par_Code_tarifaire!B$3:K$1003,9,0)))</f>
        <v>1027</v>
      </c>
      <c r="R257" s="1" t="n">
        <f aca="false">IF(OR(L257&lt;&gt;"",M257&lt;&gt;""),R$21,VLOOKUP("CTR"&amp;N257,Cumul_par_Code_tarifaire!B$3:K$1003,10,0))</f>
        <v>0.35</v>
      </c>
    </row>
    <row r="258" customFormat="false" ht="12.8" hidden="false" customHeight="false" outlineLevel="0" collapsed="false">
      <c r="A258" s="73" t="s">
        <v>387</v>
      </c>
      <c r="B258" s="74" t="s">
        <v>390</v>
      </c>
      <c r="C258" s="75"/>
      <c r="D258" s="39" t="str">
        <f aca="false">IF(L258=L$22,L$21,IF(M258=M$22,M$21,K258))</f>
        <v>M3</v>
      </c>
      <c r="E258" s="82" t="n">
        <f aca="false">Q258</f>
        <v>1027</v>
      </c>
      <c r="F258" s="20"/>
      <c r="G258" s="77" t="n">
        <f aca="false">R258</f>
        <v>0.35</v>
      </c>
      <c r="H258" s="77" t="n">
        <f aca="false">G258*C258</f>
        <v>0</v>
      </c>
      <c r="I258" s="1" t="s">
        <v>385</v>
      </c>
      <c r="K258" s="78" t="s">
        <v>323</v>
      </c>
      <c r="L258" s="41"/>
      <c r="M258" s="78"/>
      <c r="N258" s="78" t="n">
        <v>1027</v>
      </c>
      <c r="O258" s="79" t="n">
        <f aca="false">IF(AND(L258="",M258=""),N258,"")</f>
        <v>1027</v>
      </c>
      <c r="P258" s="1" t="n">
        <f aca="false">VLOOKUP("CTR"&amp;N258,Cumul_par_Code_tarifaire!B$3:K$1003,2,0)</f>
        <v>0</v>
      </c>
      <c r="Q258" s="1" t="n">
        <f aca="false">IF(L258&lt;&gt;"",L$20,IF(M258&lt;&gt;"",M$20,VLOOKUP("CTR"&amp;N258,Cumul_par_Code_tarifaire!B$3:K$1003,9,0)))</f>
        <v>1027</v>
      </c>
      <c r="R258" s="1" t="n">
        <f aca="false">IF(OR(L258&lt;&gt;"",M258&lt;&gt;""),R$21,VLOOKUP("CTR"&amp;N258,Cumul_par_Code_tarifaire!B$3:K$1003,10,0))</f>
        <v>0.35</v>
      </c>
    </row>
    <row r="259" customFormat="false" ht="12.8" hidden="false" customHeight="false" outlineLevel="0" collapsed="false">
      <c r="A259" s="73" t="s">
        <v>391</v>
      </c>
      <c r="B259" s="74" t="s">
        <v>392</v>
      </c>
      <c r="C259" s="75"/>
      <c r="D259" s="39" t="str">
        <f aca="false">IF(L259=L$22,L$21,IF(M259=M$22,M$21,K259))</f>
        <v>M3</v>
      </c>
      <c r="E259" s="82" t="n">
        <f aca="false">Q259</f>
        <v>1027</v>
      </c>
      <c r="F259" s="20"/>
      <c r="G259" s="77" t="n">
        <f aca="false">R259</f>
        <v>0.35</v>
      </c>
      <c r="H259" s="77" t="n">
        <f aca="false">G259*C259</f>
        <v>0</v>
      </c>
      <c r="I259" s="1" t="s">
        <v>385</v>
      </c>
      <c r="K259" s="78" t="s">
        <v>323</v>
      </c>
      <c r="L259" s="41"/>
      <c r="M259" s="78"/>
      <c r="N259" s="78" t="n">
        <v>1027</v>
      </c>
      <c r="O259" s="79" t="n">
        <f aca="false">IF(AND(L259="",M259=""),N259,"")</f>
        <v>1027</v>
      </c>
      <c r="P259" s="1" t="n">
        <f aca="false">VLOOKUP("CTR"&amp;N259,Cumul_par_Code_tarifaire!B$3:K$1003,2,0)</f>
        <v>0</v>
      </c>
      <c r="Q259" s="1" t="n">
        <f aca="false">IF(L259&lt;&gt;"",L$20,IF(M259&lt;&gt;"",M$20,VLOOKUP("CTR"&amp;N259,Cumul_par_Code_tarifaire!B$3:K$1003,9,0)))</f>
        <v>1027</v>
      </c>
      <c r="R259" s="1" t="n">
        <f aca="false">IF(OR(L259&lt;&gt;"",M259&lt;&gt;""),R$21,VLOOKUP("CTR"&amp;N259,Cumul_par_Code_tarifaire!B$3:K$1003,10,0))</f>
        <v>0.35</v>
      </c>
    </row>
    <row r="260" customFormat="false" ht="12.8" hidden="false" customHeight="false" outlineLevel="0" collapsed="false">
      <c r="A260" s="73" t="s">
        <v>391</v>
      </c>
      <c r="B260" s="74" t="s">
        <v>393</v>
      </c>
      <c r="C260" s="75"/>
      <c r="D260" s="39" t="str">
        <f aca="false">IF(L260=L$22,L$21,IF(M260=M$22,M$21,K260))</f>
        <v>M3</v>
      </c>
      <c r="E260" s="82" t="n">
        <f aca="false">Q260</f>
        <v>1027</v>
      </c>
      <c r="F260" s="20"/>
      <c r="G260" s="77" t="n">
        <f aca="false">R260</f>
        <v>0.35</v>
      </c>
      <c r="H260" s="77" t="n">
        <f aca="false">G260*C260</f>
        <v>0</v>
      </c>
      <c r="I260" s="1" t="s">
        <v>385</v>
      </c>
      <c r="K260" s="78" t="s">
        <v>323</v>
      </c>
      <c r="L260" s="41"/>
      <c r="M260" s="78"/>
      <c r="N260" s="78" t="n">
        <v>1027</v>
      </c>
      <c r="O260" s="79" t="n">
        <f aca="false">IF(AND(L260="",M260=""),N260,"")</f>
        <v>1027</v>
      </c>
      <c r="P260" s="1" t="n">
        <f aca="false">VLOOKUP("CTR"&amp;N260,Cumul_par_Code_tarifaire!B$3:K$1003,2,0)</f>
        <v>0</v>
      </c>
      <c r="Q260" s="1" t="n">
        <f aca="false">IF(L260&lt;&gt;"",L$20,IF(M260&lt;&gt;"",M$20,VLOOKUP("CTR"&amp;N260,Cumul_par_Code_tarifaire!B$3:K$1003,9,0)))</f>
        <v>1027</v>
      </c>
      <c r="R260" s="1" t="n">
        <f aca="false">IF(OR(L260&lt;&gt;"",M260&lt;&gt;""),R$21,VLOOKUP("CTR"&amp;N260,Cumul_par_Code_tarifaire!B$3:K$1003,10,0))</f>
        <v>0.35</v>
      </c>
    </row>
    <row r="261" customFormat="false" ht="12.8" hidden="false" customHeight="false" outlineLevel="0" collapsed="false">
      <c r="A261" s="73" t="s">
        <v>391</v>
      </c>
      <c r="B261" s="74" t="s">
        <v>394</v>
      </c>
      <c r="C261" s="75"/>
      <c r="D261" s="39" t="str">
        <f aca="false">IF(L261=L$22,L$21,IF(M261=M$22,M$21,K261))</f>
        <v>M3</v>
      </c>
      <c r="E261" s="82" t="n">
        <f aca="false">Q261</f>
        <v>1027</v>
      </c>
      <c r="F261" s="20"/>
      <c r="G261" s="77" t="n">
        <f aca="false">R261</f>
        <v>0.35</v>
      </c>
      <c r="H261" s="77" t="n">
        <f aca="false">G261*C261</f>
        <v>0</v>
      </c>
      <c r="I261" s="1" t="s">
        <v>385</v>
      </c>
      <c r="K261" s="78" t="s">
        <v>323</v>
      </c>
      <c r="L261" s="41"/>
      <c r="M261" s="78"/>
      <c r="N261" s="78" t="n">
        <v>1027</v>
      </c>
      <c r="O261" s="79" t="n">
        <f aca="false">IF(AND(L261="",M261=""),N261,"")</f>
        <v>1027</v>
      </c>
      <c r="P261" s="1" t="n">
        <f aca="false">VLOOKUP("CTR"&amp;N261,Cumul_par_Code_tarifaire!B$3:K$1003,2,0)</f>
        <v>0</v>
      </c>
      <c r="Q261" s="1" t="n">
        <f aca="false">IF(L261&lt;&gt;"",L$20,IF(M261&lt;&gt;"",M$20,VLOOKUP("CTR"&amp;N261,Cumul_par_Code_tarifaire!B$3:K$1003,9,0)))</f>
        <v>1027</v>
      </c>
      <c r="R261" s="1" t="n">
        <f aca="false">IF(OR(L261&lt;&gt;"",M261&lt;&gt;""),R$21,VLOOKUP("CTR"&amp;N261,Cumul_par_Code_tarifaire!B$3:K$1003,10,0))</f>
        <v>0.35</v>
      </c>
    </row>
    <row r="262" customFormat="false" ht="12.8" hidden="false" customHeight="false" outlineLevel="0" collapsed="false">
      <c r="A262" s="73" t="s">
        <v>391</v>
      </c>
      <c r="B262" s="74" t="s">
        <v>395</v>
      </c>
      <c r="C262" s="75"/>
      <c r="D262" s="39" t="str">
        <f aca="false">IF(L262=L$22,L$21,IF(M262=M$22,M$21,K262))</f>
        <v>NC</v>
      </c>
      <c r="E262" s="82" t="str">
        <f aca="false">Q262</f>
        <v>Nous Consulter</v>
      </c>
      <c r="F262" s="20"/>
      <c r="G262" s="77" t="n">
        <f aca="false">R262</f>
        <v>0</v>
      </c>
      <c r="H262" s="77" t="n">
        <f aca="false">G262*C262</f>
        <v>0</v>
      </c>
      <c r="I262" s="1" t="s">
        <v>385</v>
      </c>
      <c r="K262" s="78" t="s">
        <v>323</v>
      </c>
      <c r="L262" s="41"/>
      <c r="M262" s="78" t="s">
        <v>35</v>
      </c>
      <c r="N262" s="78" t="n">
        <v>1027</v>
      </c>
      <c r="O262" s="79" t="str">
        <f aca="false">IF(AND(L262="",M262=""),N262,"")</f>
        <v/>
      </c>
      <c r="P262" s="1" t="n">
        <f aca="false">VLOOKUP("CTR"&amp;N262,Cumul_par_Code_tarifaire!B$3:K$1003,2,0)</f>
        <v>0</v>
      </c>
      <c r="Q262" s="1" t="str">
        <f aca="false">IF(L262&lt;&gt;"",L$20,IF(M262&lt;&gt;"",M$20,VLOOKUP("CTR"&amp;N262,Cumul_par_Code_tarifaire!B$3:K$1003,9,0)))</f>
        <v>Nous Consulter</v>
      </c>
      <c r="R262" s="1" t="n">
        <f aca="false">IF(OR(L262&lt;&gt;"",M262&lt;&gt;""),R$21,VLOOKUP("CTR"&amp;N262,Cumul_par_Code_tarifaire!B$3:K$1003,10,0))</f>
        <v>0</v>
      </c>
    </row>
    <row r="263" customFormat="false" ht="12.8" hidden="false" customHeight="false" outlineLevel="0" collapsed="false">
      <c r="A263" s="73" t="s">
        <v>391</v>
      </c>
      <c r="B263" s="74" t="s">
        <v>396</v>
      </c>
      <c r="C263" s="75"/>
      <c r="D263" s="39" t="str">
        <f aca="false">IF(L263=L$22,L$21,IF(M263=M$22,M$21,K263))</f>
        <v>M3</v>
      </c>
      <c r="E263" s="82" t="n">
        <f aca="false">Q263</f>
        <v>1027</v>
      </c>
      <c r="F263" s="20"/>
      <c r="G263" s="77" t="n">
        <f aca="false">R263</f>
        <v>0.35</v>
      </c>
      <c r="H263" s="77" t="n">
        <f aca="false">G263*C263</f>
        <v>0</v>
      </c>
      <c r="I263" s="1" t="s">
        <v>385</v>
      </c>
      <c r="K263" s="78" t="s">
        <v>323</v>
      </c>
      <c r="L263" s="41"/>
      <c r="M263" s="78"/>
      <c r="N263" s="78" t="n">
        <v>1027</v>
      </c>
      <c r="O263" s="79" t="n">
        <f aca="false">IF(AND(L263="",M263=""),N263,"")</f>
        <v>1027</v>
      </c>
      <c r="P263" s="1" t="n">
        <f aca="false">VLOOKUP("CTR"&amp;N263,Cumul_par_Code_tarifaire!B$3:K$1003,2,0)</f>
        <v>0</v>
      </c>
      <c r="Q263" s="1" t="n">
        <f aca="false">IF(L263&lt;&gt;"",L$20,IF(M263&lt;&gt;"",M$20,VLOOKUP("CTR"&amp;N263,Cumul_par_Code_tarifaire!B$3:K$1003,9,0)))</f>
        <v>1027</v>
      </c>
      <c r="R263" s="1" t="n">
        <f aca="false">IF(OR(L263&lt;&gt;"",M263&lt;&gt;""),R$21,VLOOKUP("CTR"&amp;N263,Cumul_par_Code_tarifaire!B$3:K$1003,10,0))</f>
        <v>0.35</v>
      </c>
    </row>
    <row r="264" customFormat="false" ht="12.8" hidden="false" customHeight="false" outlineLevel="0" collapsed="false">
      <c r="A264" s="73" t="s">
        <v>397</v>
      </c>
      <c r="B264" s="74" t="s">
        <v>398</v>
      </c>
      <c r="C264" s="75"/>
      <c r="D264" s="39" t="str">
        <f aca="false">IF(L264=L$22,L$21,IF(M264=M$22,M$21,K264))</f>
        <v>M3</v>
      </c>
      <c r="E264" s="82" t="n">
        <f aca="false">Q264</f>
        <v>1027</v>
      </c>
      <c r="F264" s="20"/>
      <c r="G264" s="77" t="n">
        <f aca="false">R264</f>
        <v>0.35</v>
      </c>
      <c r="H264" s="77" t="n">
        <f aca="false">G264*C264</f>
        <v>0</v>
      </c>
      <c r="I264" s="1" t="s">
        <v>385</v>
      </c>
      <c r="K264" s="78" t="s">
        <v>323</v>
      </c>
      <c r="L264" s="41"/>
      <c r="M264" s="78"/>
      <c r="N264" s="78" t="n">
        <v>1027</v>
      </c>
      <c r="O264" s="79" t="n">
        <f aca="false">IF(AND(L264="",M264=""),N264,"")</f>
        <v>1027</v>
      </c>
      <c r="P264" s="1" t="n">
        <f aca="false">VLOOKUP("CTR"&amp;N264,Cumul_par_Code_tarifaire!B$3:K$1003,2,0)</f>
        <v>0</v>
      </c>
      <c r="Q264" s="1" t="n">
        <f aca="false">IF(L264&lt;&gt;"",L$20,IF(M264&lt;&gt;"",M$20,VLOOKUP("CTR"&amp;N264,Cumul_par_Code_tarifaire!B$3:K$1003,9,0)))</f>
        <v>1027</v>
      </c>
      <c r="R264" s="1" t="n">
        <f aca="false">IF(OR(L264&lt;&gt;"",M264&lt;&gt;""),R$21,VLOOKUP("CTR"&amp;N264,Cumul_par_Code_tarifaire!B$3:K$1003,10,0))</f>
        <v>0.35</v>
      </c>
    </row>
    <row r="265" customFormat="false" ht="12.8" hidden="false" customHeight="false" outlineLevel="0" collapsed="false">
      <c r="A265" s="73" t="s">
        <v>397</v>
      </c>
      <c r="B265" s="74" t="s">
        <v>399</v>
      </c>
      <c r="C265" s="75"/>
      <c r="D265" s="39" t="str">
        <f aca="false">IF(L265=L$22,L$21,IF(M265=M$22,M$21,K265))</f>
        <v>M3</v>
      </c>
      <c r="E265" s="82" t="n">
        <f aca="false">Q265</f>
        <v>1027</v>
      </c>
      <c r="F265" s="20"/>
      <c r="G265" s="77" t="n">
        <f aca="false">R265</f>
        <v>0.35</v>
      </c>
      <c r="H265" s="77" t="n">
        <f aca="false">G265*C265</f>
        <v>0</v>
      </c>
      <c r="I265" s="1" t="s">
        <v>385</v>
      </c>
      <c r="K265" s="78" t="s">
        <v>323</v>
      </c>
      <c r="L265" s="41"/>
      <c r="M265" s="78"/>
      <c r="N265" s="78" t="n">
        <v>1027</v>
      </c>
      <c r="O265" s="79" t="n">
        <f aca="false">IF(AND(L265="",M265=""),N265,"")</f>
        <v>1027</v>
      </c>
      <c r="P265" s="1" t="n">
        <f aca="false">VLOOKUP("CTR"&amp;N265,Cumul_par_Code_tarifaire!B$3:K$1003,2,0)</f>
        <v>0</v>
      </c>
      <c r="Q265" s="1" t="n">
        <f aca="false">IF(L265&lt;&gt;"",L$20,IF(M265&lt;&gt;"",M$20,VLOOKUP("CTR"&amp;N265,Cumul_par_Code_tarifaire!B$3:K$1003,9,0)))</f>
        <v>1027</v>
      </c>
      <c r="R265" s="1" t="n">
        <f aca="false">IF(OR(L265&lt;&gt;"",M265&lt;&gt;""),R$21,VLOOKUP("CTR"&amp;N265,Cumul_par_Code_tarifaire!B$3:K$1003,10,0))</f>
        <v>0.35</v>
      </c>
    </row>
    <row r="266" customFormat="false" ht="12.8" hidden="false" customHeight="false" outlineLevel="0" collapsed="false">
      <c r="A266" s="73" t="s">
        <v>400</v>
      </c>
      <c r="B266" s="74" t="s">
        <v>401</v>
      </c>
      <c r="C266" s="75"/>
      <c r="D266" s="39" t="str">
        <f aca="false">IF(L266=L$22,L$21,IF(M266=M$22,M$21,K266))</f>
        <v>M3</v>
      </c>
      <c r="E266" s="82" t="n">
        <f aca="false">Q266</f>
        <v>1024</v>
      </c>
      <c r="F266" s="20"/>
      <c r="G266" s="77" t="n">
        <f aca="false">R266</f>
        <v>0.9</v>
      </c>
      <c r="H266" s="77" t="n">
        <f aca="false">G266*C266</f>
        <v>0</v>
      </c>
      <c r="I266" s="1" t="s">
        <v>322</v>
      </c>
      <c r="K266" s="78" t="s">
        <v>323</v>
      </c>
      <c r="L266" s="41"/>
      <c r="M266" s="78"/>
      <c r="N266" s="78" t="n">
        <v>1024</v>
      </c>
      <c r="O266" s="79" t="n">
        <f aca="false">IF(AND(L266="",M266=""),N266,"")</f>
        <v>1024</v>
      </c>
      <c r="P266" s="1" t="n">
        <f aca="false">VLOOKUP("CTR"&amp;N266,Cumul_par_Code_tarifaire!B$3:K$1003,2,0)</f>
        <v>0</v>
      </c>
      <c r="Q266" s="1" t="n">
        <f aca="false">IF(L266&lt;&gt;"",L$20,IF(M266&lt;&gt;"",M$20,VLOOKUP("CTR"&amp;N266,Cumul_par_Code_tarifaire!B$3:K$1003,9,0)))</f>
        <v>1024</v>
      </c>
      <c r="R266" s="1" t="n">
        <f aca="false">IF(OR(L266&lt;&gt;"",M266&lt;&gt;""),R$21,VLOOKUP("CTR"&amp;N266,Cumul_par_Code_tarifaire!B$3:K$1003,10,0))</f>
        <v>0.9</v>
      </c>
    </row>
    <row r="267" customFormat="false" ht="12.8" hidden="false" customHeight="false" outlineLevel="0" collapsed="false">
      <c r="A267" s="73" t="s">
        <v>400</v>
      </c>
      <c r="B267" s="74" t="s">
        <v>402</v>
      </c>
      <c r="C267" s="75"/>
      <c r="D267" s="39" t="str">
        <f aca="false">IF(L267=L$22,L$21,IF(M267=M$22,M$21,K267))</f>
        <v>M3</v>
      </c>
      <c r="E267" s="82" t="n">
        <f aca="false">Q267</f>
        <v>1024</v>
      </c>
      <c r="F267" s="20"/>
      <c r="G267" s="77" t="n">
        <f aca="false">R267</f>
        <v>0.9</v>
      </c>
      <c r="H267" s="77" t="n">
        <f aca="false">G267*C267</f>
        <v>0</v>
      </c>
      <c r="I267" s="1" t="s">
        <v>322</v>
      </c>
      <c r="K267" s="78" t="s">
        <v>323</v>
      </c>
      <c r="L267" s="41"/>
      <c r="M267" s="78"/>
      <c r="N267" s="78" t="n">
        <v>1024</v>
      </c>
      <c r="O267" s="79" t="n">
        <f aca="false">IF(AND(L267="",M267=""),N267,"")</f>
        <v>1024</v>
      </c>
      <c r="P267" s="1" t="n">
        <f aca="false">VLOOKUP("CTR"&amp;N267,Cumul_par_Code_tarifaire!B$3:K$1003,2,0)</f>
        <v>0</v>
      </c>
      <c r="Q267" s="1" t="n">
        <f aca="false">IF(L267&lt;&gt;"",L$20,IF(M267&lt;&gt;"",M$20,VLOOKUP("CTR"&amp;N267,Cumul_par_Code_tarifaire!B$3:K$1003,9,0)))</f>
        <v>1024</v>
      </c>
      <c r="R267" s="1" t="n">
        <f aca="false">IF(OR(L267&lt;&gt;"",M267&lt;&gt;""),R$21,VLOOKUP("CTR"&amp;N267,Cumul_par_Code_tarifaire!B$3:K$1003,10,0))</f>
        <v>0.9</v>
      </c>
    </row>
    <row r="268" customFormat="false" ht="12.8" hidden="false" customHeight="false" outlineLevel="0" collapsed="false">
      <c r="A268" s="73" t="s">
        <v>403</v>
      </c>
      <c r="B268" s="74" t="s">
        <v>404</v>
      </c>
      <c r="C268" s="75"/>
      <c r="D268" s="39" t="str">
        <f aca="false">IF(L268=L$22,L$21,IF(M268=M$22,M$21,K268))</f>
        <v>M3</v>
      </c>
      <c r="E268" s="82" t="n">
        <f aca="false">Q268</f>
        <v>1024</v>
      </c>
      <c r="F268" s="20"/>
      <c r="G268" s="77" t="n">
        <f aca="false">R268</f>
        <v>0.9</v>
      </c>
      <c r="H268" s="77" t="n">
        <f aca="false">G268*C268</f>
        <v>0</v>
      </c>
      <c r="I268" s="1" t="s">
        <v>322</v>
      </c>
      <c r="K268" s="78" t="s">
        <v>323</v>
      </c>
      <c r="L268" s="41"/>
      <c r="M268" s="78"/>
      <c r="N268" s="78" t="n">
        <v>1024</v>
      </c>
      <c r="O268" s="79" t="n">
        <f aca="false">IF(AND(L268="",M268=""),N268,"")</f>
        <v>1024</v>
      </c>
      <c r="P268" s="1" t="n">
        <f aca="false">VLOOKUP("CTR"&amp;N268,Cumul_par_Code_tarifaire!B$3:K$1003,2,0)</f>
        <v>0</v>
      </c>
      <c r="Q268" s="1" t="n">
        <f aca="false">IF(L268&lt;&gt;"",L$20,IF(M268&lt;&gt;"",M$20,VLOOKUP("CTR"&amp;N268,Cumul_par_Code_tarifaire!B$3:K$1003,9,0)))</f>
        <v>1024</v>
      </c>
      <c r="R268" s="1" t="n">
        <f aca="false">IF(OR(L268&lt;&gt;"",M268&lt;&gt;""),R$21,VLOOKUP("CTR"&amp;N268,Cumul_par_Code_tarifaire!B$3:K$1003,10,0))</f>
        <v>0.9</v>
      </c>
    </row>
    <row r="269" customFormat="false" ht="12.8" hidden="false" customHeight="false" outlineLevel="0" collapsed="false">
      <c r="A269" s="73" t="s">
        <v>403</v>
      </c>
      <c r="B269" s="74" t="s">
        <v>405</v>
      </c>
      <c r="C269" s="75"/>
      <c r="D269" s="39" t="str">
        <f aca="false">IF(L269=L$22,L$21,IF(M269=M$22,M$21,K269))</f>
        <v>M3</v>
      </c>
      <c r="E269" s="82" t="n">
        <f aca="false">Q269</f>
        <v>1024</v>
      </c>
      <c r="F269" s="20"/>
      <c r="G269" s="77" t="n">
        <f aca="false">R269</f>
        <v>0.9</v>
      </c>
      <c r="H269" s="77" t="n">
        <f aca="false">G269*C269</f>
        <v>0</v>
      </c>
      <c r="I269" s="1" t="s">
        <v>322</v>
      </c>
      <c r="K269" s="78" t="s">
        <v>323</v>
      </c>
      <c r="L269" s="41"/>
      <c r="M269" s="78"/>
      <c r="N269" s="78" t="n">
        <v>1024</v>
      </c>
      <c r="O269" s="79" t="n">
        <f aca="false">IF(AND(L269="",M269=""),N269,"")</f>
        <v>1024</v>
      </c>
      <c r="P269" s="1" t="n">
        <f aca="false">VLOOKUP("CTR"&amp;N269,Cumul_par_Code_tarifaire!B$3:K$1003,2,0)</f>
        <v>0</v>
      </c>
      <c r="Q269" s="1" t="n">
        <f aca="false">IF(L269&lt;&gt;"",L$20,IF(M269&lt;&gt;"",M$20,VLOOKUP("CTR"&amp;N269,Cumul_par_Code_tarifaire!B$3:K$1003,9,0)))</f>
        <v>1024</v>
      </c>
      <c r="R269" s="1" t="n">
        <f aca="false">IF(OR(L269&lt;&gt;"",M269&lt;&gt;""),R$21,VLOOKUP("CTR"&amp;N269,Cumul_par_Code_tarifaire!B$3:K$1003,10,0))</f>
        <v>0.9</v>
      </c>
    </row>
    <row r="270" customFormat="false" ht="12.8" hidden="false" customHeight="false" outlineLevel="0" collapsed="false">
      <c r="A270" s="73" t="s">
        <v>403</v>
      </c>
      <c r="B270" s="74" t="s">
        <v>406</v>
      </c>
      <c r="C270" s="75"/>
      <c r="D270" s="39" t="str">
        <f aca="false">IF(L270=L$22,L$21,IF(M270=M$22,M$21,K270))</f>
        <v>NC</v>
      </c>
      <c r="E270" s="82" t="str">
        <f aca="false">Q270</f>
        <v>Nous Consulter</v>
      </c>
      <c r="F270" s="20"/>
      <c r="G270" s="77" t="n">
        <f aca="false">R270</f>
        <v>0</v>
      </c>
      <c r="H270" s="77" t="n">
        <f aca="false">G270*C270</f>
        <v>0</v>
      </c>
      <c r="I270" s="1" t="s">
        <v>322</v>
      </c>
      <c r="K270" s="78" t="s">
        <v>323</v>
      </c>
      <c r="L270" s="41"/>
      <c r="M270" s="78" t="s">
        <v>35</v>
      </c>
      <c r="N270" s="78" t="n">
        <v>1024</v>
      </c>
      <c r="O270" s="79" t="str">
        <f aca="false">IF(AND(L270="",M270=""),N270,"")</f>
        <v/>
      </c>
      <c r="P270" s="1" t="n">
        <f aca="false">VLOOKUP("CTR"&amp;N270,Cumul_par_Code_tarifaire!B$3:K$1003,2,0)</f>
        <v>0</v>
      </c>
      <c r="Q270" s="1" t="str">
        <f aca="false">IF(L270&lt;&gt;"",L$20,IF(M270&lt;&gt;"",M$20,VLOOKUP("CTR"&amp;N270,Cumul_par_Code_tarifaire!B$3:K$1003,9,0)))</f>
        <v>Nous Consulter</v>
      </c>
      <c r="R270" s="1" t="n">
        <f aca="false">IF(OR(L270&lt;&gt;"",M270&lt;&gt;""),R$21,VLOOKUP("CTR"&amp;N270,Cumul_par_Code_tarifaire!B$3:K$1003,10,0))</f>
        <v>0</v>
      </c>
    </row>
    <row r="271" customFormat="false" ht="12.8" hidden="false" customHeight="false" outlineLevel="0" collapsed="false">
      <c r="A271" s="73" t="s">
        <v>407</v>
      </c>
      <c r="B271" s="74" t="s">
        <v>408</v>
      </c>
      <c r="C271" s="75"/>
      <c r="D271" s="39" t="str">
        <f aca="false">IF(L271=L$22,L$21,IF(M271=M$22,M$21,K271))</f>
        <v>M3</v>
      </c>
      <c r="E271" s="82" t="n">
        <f aca="false">Q271</f>
        <v>1024</v>
      </c>
      <c r="F271" s="20"/>
      <c r="G271" s="77" t="n">
        <f aca="false">R271</f>
        <v>0.9</v>
      </c>
      <c r="H271" s="77" t="n">
        <f aca="false">G271*C271</f>
        <v>0</v>
      </c>
      <c r="I271" s="1" t="s">
        <v>322</v>
      </c>
      <c r="K271" s="78" t="s">
        <v>323</v>
      </c>
      <c r="L271" s="41"/>
      <c r="M271" s="78"/>
      <c r="N271" s="78" t="n">
        <v>1024</v>
      </c>
      <c r="O271" s="79" t="n">
        <f aca="false">IF(AND(L271="",M271=""),N271,"")</f>
        <v>1024</v>
      </c>
      <c r="P271" s="1" t="n">
        <f aca="false">VLOOKUP("CTR"&amp;N271,Cumul_par_Code_tarifaire!B$3:K$1003,2,0)</f>
        <v>0</v>
      </c>
      <c r="Q271" s="1" t="n">
        <f aca="false">IF(L271&lt;&gt;"",L$20,IF(M271&lt;&gt;"",M$20,VLOOKUP("CTR"&amp;N271,Cumul_par_Code_tarifaire!B$3:K$1003,9,0)))</f>
        <v>1024</v>
      </c>
      <c r="R271" s="1" t="n">
        <f aca="false">IF(OR(L271&lt;&gt;"",M271&lt;&gt;""),R$21,VLOOKUP("CTR"&amp;N271,Cumul_par_Code_tarifaire!B$3:K$1003,10,0))</f>
        <v>0.9</v>
      </c>
    </row>
    <row r="272" customFormat="false" ht="12.8" hidden="false" customHeight="false" outlineLevel="0" collapsed="false">
      <c r="A272" s="73" t="s">
        <v>407</v>
      </c>
      <c r="B272" s="74" t="s">
        <v>409</v>
      </c>
      <c r="C272" s="75"/>
      <c r="D272" s="39" t="str">
        <f aca="false">IF(L272=L$22,L$21,IF(M272=M$22,M$21,K272))</f>
        <v>M3</v>
      </c>
      <c r="E272" s="82" t="n">
        <f aca="false">Q272</f>
        <v>1024</v>
      </c>
      <c r="F272" s="20"/>
      <c r="G272" s="77" t="n">
        <f aca="false">R272</f>
        <v>0.9</v>
      </c>
      <c r="H272" s="77" t="n">
        <f aca="false">G272*C272</f>
        <v>0</v>
      </c>
      <c r="I272" s="1" t="s">
        <v>322</v>
      </c>
      <c r="K272" s="78" t="s">
        <v>323</v>
      </c>
      <c r="L272" s="41"/>
      <c r="M272" s="78"/>
      <c r="N272" s="78" t="n">
        <v>1024</v>
      </c>
      <c r="O272" s="79" t="n">
        <f aca="false">IF(AND(L272="",M272=""),N272,"")</f>
        <v>1024</v>
      </c>
      <c r="P272" s="1" t="n">
        <f aca="false">VLOOKUP("CTR"&amp;N272,Cumul_par_Code_tarifaire!B$3:K$1003,2,0)</f>
        <v>0</v>
      </c>
      <c r="Q272" s="1" t="n">
        <f aca="false">IF(L272&lt;&gt;"",L$20,IF(M272&lt;&gt;"",M$20,VLOOKUP("CTR"&amp;N272,Cumul_par_Code_tarifaire!B$3:K$1003,9,0)))</f>
        <v>1024</v>
      </c>
      <c r="R272" s="1" t="n">
        <f aca="false">IF(OR(L272&lt;&gt;"",M272&lt;&gt;""),R$21,VLOOKUP("CTR"&amp;N272,Cumul_par_Code_tarifaire!B$3:K$1003,10,0))</f>
        <v>0.9</v>
      </c>
    </row>
    <row r="273" customFormat="false" ht="12.8" hidden="false" customHeight="false" outlineLevel="0" collapsed="false">
      <c r="A273" s="73" t="s">
        <v>407</v>
      </c>
      <c r="B273" s="74" t="s">
        <v>410</v>
      </c>
      <c r="C273" s="75"/>
      <c r="D273" s="39" t="str">
        <f aca="false">IF(L273=L$22,L$21,IF(M273=M$22,M$21,K273))</f>
        <v>M3</v>
      </c>
      <c r="E273" s="82" t="n">
        <f aca="false">Q273</f>
        <v>1024</v>
      </c>
      <c r="F273" s="20"/>
      <c r="G273" s="77" t="n">
        <f aca="false">R273</f>
        <v>0.9</v>
      </c>
      <c r="H273" s="77" t="n">
        <f aca="false">G273*C273</f>
        <v>0</v>
      </c>
      <c r="I273" s="1" t="s">
        <v>322</v>
      </c>
      <c r="K273" s="78" t="s">
        <v>323</v>
      </c>
      <c r="L273" s="41"/>
      <c r="M273" s="78"/>
      <c r="N273" s="78" t="n">
        <v>1024</v>
      </c>
      <c r="O273" s="79" t="n">
        <f aca="false">IF(AND(L273="",M273=""),N273,"")</f>
        <v>1024</v>
      </c>
      <c r="P273" s="1" t="n">
        <f aca="false">VLOOKUP("CTR"&amp;N273,Cumul_par_Code_tarifaire!B$3:K$1003,2,0)</f>
        <v>0</v>
      </c>
      <c r="Q273" s="1" t="n">
        <f aca="false">IF(L273&lt;&gt;"",L$20,IF(M273&lt;&gt;"",M$20,VLOOKUP("CTR"&amp;N273,Cumul_par_Code_tarifaire!B$3:K$1003,9,0)))</f>
        <v>1024</v>
      </c>
      <c r="R273" s="1" t="n">
        <f aca="false">IF(OR(L273&lt;&gt;"",M273&lt;&gt;""),R$21,VLOOKUP("CTR"&amp;N273,Cumul_par_Code_tarifaire!B$3:K$1003,10,0))</f>
        <v>0.9</v>
      </c>
    </row>
    <row r="274" s="5" customFormat="true" ht="22.35" hidden="true" customHeight="false" outlineLevel="0" collapsed="false">
      <c r="A274" s="73" t="s">
        <v>407</v>
      </c>
      <c r="B274" s="74" t="s">
        <v>411</v>
      </c>
      <c r="C274" s="75"/>
      <c r="D274" s="39" t="str">
        <f aca="false">IF(L274=L$22,L$21,IF(M274=M$22,M$21,K274))</f>
        <v>non dispo 2022</v>
      </c>
      <c r="E274" s="82" t="str">
        <f aca="false">Q274</f>
        <v>Nous Consulter</v>
      </c>
      <c r="F274" s="20"/>
      <c r="G274" s="77" t="n">
        <f aca="false">R274</f>
        <v>0</v>
      </c>
      <c r="H274" s="77" t="n">
        <f aca="false">G274*C274</f>
        <v>0</v>
      </c>
      <c r="I274" s="1" t="s">
        <v>322</v>
      </c>
      <c r="J274" s="1"/>
      <c r="K274" s="78" t="s">
        <v>323</v>
      </c>
      <c r="L274" s="41" t="s">
        <v>34</v>
      </c>
      <c r="M274" s="78"/>
      <c r="N274" s="78" t="n">
        <v>1024</v>
      </c>
      <c r="O274" s="79" t="str">
        <f aca="false">IF(AND(L274="",M274=""),N274,"")</f>
        <v/>
      </c>
      <c r="P274" s="1" t="n">
        <f aca="false">VLOOKUP("CTR"&amp;N274,Cumul_par_Code_tarifaire!B$3:K$1003,2,0)</f>
        <v>0</v>
      </c>
      <c r="Q274" s="1" t="str">
        <f aca="false">IF(L274&lt;&gt;"",L$20,IF(M274&lt;&gt;"",M$20,VLOOKUP("CTR"&amp;N274,Cumul_par_Code_tarifaire!B$3:K$1003,9,0)))</f>
        <v>Nous Consulter</v>
      </c>
      <c r="R274" s="1" t="n">
        <f aca="false">IF(OR(L274&lt;&gt;"",M274&lt;&gt;""),R$21,VLOOKUP("CTR"&amp;N274,Cumul_par_Code_tarifaire!B$3:K$1003,10,0))</f>
        <v>0</v>
      </c>
      <c r="S274" s="1"/>
    </row>
    <row r="275" customFormat="false" ht="12.8" hidden="false" customHeight="false" outlineLevel="0" collapsed="false">
      <c r="A275" s="73" t="s">
        <v>407</v>
      </c>
      <c r="B275" s="74" t="s">
        <v>412</v>
      </c>
      <c r="C275" s="75"/>
      <c r="D275" s="39" t="str">
        <f aca="false">IF(L275=L$22,L$21,IF(M275=M$22,M$21,K275))</f>
        <v>M3</v>
      </c>
      <c r="E275" s="82" t="n">
        <f aca="false">Q275</f>
        <v>1024</v>
      </c>
      <c r="F275" s="20"/>
      <c r="G275" s="77" t="n">
        <f aca="false">R275</f>
        <v>0.9</v>
      </c>
      <c r="H275" s="77" t="n">
        <f aca="false">G275*C275</f>
        <v>0</v>
      </c>
      <c r="I275" s="1" t="s">
        <v>322</v>
      </c>
      <c r="K275" s="78" t="s">
        <v>323</v>
      </c>
      <c r="L275" s="41"/>
      <c r="M275" s="78"/>
      <c r="N275" s="78" t="n">
        <v>1024</v>
      </c>
      <c r="O275" s="79" t="n">
        <f aca="false">IF(AND(L275="",M275=""),N275,"")</f>
        <v>1024</v>
      </c>
      <c r="P275" s="1" t="n">
        <f aca="false">VLOOKUP("CTR"&amp;N275,Cumul_par_Code_tarifaire!B$3:K$1003,2,0)</f>
        <v>0</v>
      </c>
      <c r="Q275" s="1" t="n">
        <f aca="false">IF(L275&lt;&gt;"",L$20,IF(M275&lt;&gt;"",M$20,VLOOKUP("CTR"&amp;N275,Cumul_par_Code_tarifaire!B$3:K$1003,9,0)))</f>
        <v>1024</v>
      </c>
      <c r="R275" s="1" t="n">
        <f aca="false">IF(OR(L275&lt;&gt;"",M275&lt;&gt;""),R$21,VLOOKUP("CTR"&amp;N275,Cumul_par_Code_tarifaire!B$3:K$1003,10,0))</f>
        <v>0.9</v>
      </c>
    </row>
    <row r="276" customFormat="false" ht="12.8" hidden="false" customHeight="false" outlineLevel="0" collapsed="false">
      <c r="A276" s="73" t="s">
        <v>407</v>
      </c>
      <c r="B276" s="74" t="s">
        <v>413</v>
      </c>
      <c r="C276" s="75"/>
      <c r="D276" s="39" t="str">
        <f aca="false">IF(L276=L$22,L$21,IF(M276=M$22,M$21,K276))</f>
        <v>M3</v>
      </c>
      <c r="E276" s="82" t="n">
        <f aca="false">Q276</f>
        <v>1024</v>
      </c>
      <c r="F276" s="20"/>
      <c r="G276" s="77" t="n">
        <f aca="false">R276</f>
        <v>0.9</v>
      </c>
      <c r="H276" s="77" t="n">
        <f aca="false">G276*C276</f>
        <v>0</v>
      </c>
      <c r="I276" s="1" t="s">
        <v>322</v>
      </c>
      <c r="K276" s="78" t="s">
        <v>323</v>
      </c>
      <c r="L276" s="41"/>
      <c r="M276" s="78"/>
      <c r="N276" s="78" t="n">
        <v>1024</v>
      </c>
      <c r="O276" s="79" t="n">
        <f aca="false">IF(AND(L276="",M276=""),N276,"")</f>
        <v>1024</v>
      </c>
      <c r="P276" s="1" t="n">
        <f aca="false">VLOOKUP("CTR"&amp;N276,Cumul_par_Code_tarifaire!B$3:K$1003,2,0)</f>
        <v>0</v>
      </c>
      <c r="Q276" s="1" t="n">
        <f aca="false">IF(L276&lt;&gt;"",L$20,IF(M276&lt;&gt;"",M$20,VLOOKUP("CTR"&amp;N276,Cumul_par_Code_tarifaire!B$3:K$1003,9,0)))</f>
        <v>1024</v>
      </c>
      <c r="R276" s="1" t="n">
        <f aca="false">IF(OR(L276&lt;&gt;"",M276&lt;&gt;""),R$21,VLOOKUP("CTR"&amp;N276,Cumul_par_Code_tarifaire!B$3:K$1003,10,0))</f>
        <v>0.9</v>
      </c>
    </row>
    <row r="277" customFormat="false" ht="22.35" hidden="false" customHeight="false" outlineLevel="0" collapsed="false">
      <c r="A277" s="73" t="s">
        <v>414</v>
      </c>
      <c r="B277" s="74" t="s">
        <v>415</v>
      </c>
      <c r="C277" s="75"/>
      <c r="D277" s="39" t="str">
        <f aca="false">IF(L277=L$22,L$21,IF(M277=M$22,M$21,K277))</f>
        <v>M3</v>
      </c>
      <c r="E277" s="82" t="n">
        <f aca="false">Q277</f>
        <v>1024</v>
      </c>
      <c r="F277" s="20"/>
      <c r="G277" s="77" t="n">
        <f aca="false">R277</f>
        <v>0.9</v>
      </c>
      <c r="H277" s="77" t="n">
        <f aca="false">G277*C277</f>
        <v>0</v>
      </c>
      <c r="I277" s="1" t="s">
        <v>322</v>
      </c>
      <c r="K277" s="78" t="s">
        <v>323</v>
      </c>
      <c r="L277" s="41"/>
      <c r="M277" s="78"/>
      <c r="N277" s="78" t="n">
        <v>1024</v>
      </c>
      <c r="O277" s="79" t="n">
        <f aca="false">IF(AND(L277="",M277=""),N277,"")</f>
        <v>1024</v>
      </c>
      <c r="P277" s="1" t="n">
        <f aca="false">VLOOKUP("CTR"&amp;N277,Cumul_par_Code_tarifaire!B$3:K$1003,2,0)</f>
        <v>0</v>
      </c>
      <c r="Q277" s="1" t="n">
        <f aca="false">IF(L277&lt;&gt;"",L$20,IF(M277&lt;&gt;"",M$20,VLOOKUP("CTR"&amp;N277,Cumul_par_Code_tarifaire!B$3:K$1003,9,0)))</f>
        <v>1024</v>
      </c>
      <c r="R277" s="1" t="n">
        <f aca="false">IF(OR(L277&lt;&gt;"",M277&lt;&gt;""),R$21,VLOOKUP("CTR"&amp;N277,Cumul_par_Code_tarifaire!B$3:K$1003,10,0))</f>
        <v>0.9</v>
      </c>
    </row>
    <row r="278" customFormat="false" ht="22.35" hidden="false" customHeight="false" outlineLevel="0" collapsed="false">
      <c r="A278" s="73" t="s">
        <v>414</v>
      </c>
      <c r="B278" s="74" t="s">
        <v>416</v>
      </c>
      <c r="C278" s="75"/>
      <c r="D278" s="39" t="str">
        <f aca="false">IF(L278=L$22,L$21,IF(M278=M$22,M$21,K278))</f>
        <v>NC</v>
      </c>
      <c r="E278" s="82" t="str">
        <f aca="false">Q278</f>
        <v>Nous Consulter</v>
      </c>
      <c r="F278" s="20"/>
      <c r="G278" s="77" t="n">
        <f aca="false">R278</f>
        <v>0</v>
      </c>
      <c r="H278" s="77" t="n">
        <f aca="false">G278*C278</f>
        <v>0</v>
      </c>
      <c r="I278" s="1" t="s">
        <v>322</v>
      </c>
      <c r="K278" s="78" t="s">
        <v>323</v>
      </c>
      <c r="L278" s="41"/>
      <c r="M278" s="78" t="s">
        <v>35</v>
      </c>
      <c r="N278" s="78" t="n">
        <v>1024</v>
      </c>
      <c r="O278" s="79" t="str">
        <f aca="false">IF(AND(L278="",M278=""),N278,"")</f>
        <v/>
      </c>
      <c r="P278" s="1" t="n">
        <f aca="false">VLOOKUP("CTR"&amp;N278,Cumul_par_Code_tarifaire!B$3:K$1003,2,0)</f>
        <v>0</v>
      </c>
      <c r="Q278" s="1" t="str">
        <f aca="false">IF(L278&lt;&gt;"",L$20,IF(M278&lt;&gt;"",M$20,VLOOKUP("CTR"&amp;N278,Cumul_par_Code_tarifaire!B$3:K$1003,9,0)))</f>
        <v>Nous Consulter</v>
      </c>
      <c r="R278" s="1" t="n">
        <f aca="false">IF(OR(L278&lt;&gt;"",M278&lt;&gt;""),R$21,VLOOKUP("CTR"&amp;N278,Cumul_par_Code_tarifaire!B$3:K$1003,10,0))</f>
        <v>0</v>
      </c>
    </row>
    <row r="279" customFormat="false" ht="12.8" hidden="false" customHeight="false" outlineLevel="0" collapsed="false">
      <c r="A279" s="73" t="s">
        <v>417</v>
      </c>
      <c r="B279" s="74" t="s">
        <v>418</v>
      </c>
      <c r="C279" s="75"/>
      <c r="D279" s="39" t="str">
        <f aca="false">IF(L279=L$22,L$21,IF(M279=M$22,M$21,K279))</f>
        <v>M3</v>
      </c>
      <c r="E279" s="82" t="n">
        <f aca="false">Q279</f>
        <v>1024</v>
      </c>
      <c r="F279" s="20"/>
      <c r="G279" s="77" t="n">
        <f aca="false">R279</f>
        <v>0.9</v>
      </c>
      <c r="H279" s="77" t="n">
        <f aca="false">G279*C279</f>
        <v>0</v>
      </c>
      <c r="I279" s="1" t="s">
        <v>322</v>
      </c>
      <c r="K279" s="78" t="s">
        <v>323</v>
      </c>
      <c r="L279" s="41"/>
      <c r="M279" s="78"/>
      <c r="N279" s="78" t="n">
        <v>1024</v>
      </c>
      <c r="O279" s="79" t="n">
        <f aca="false">IF(AND(L279="",M279=""),N279,"")</f>
        <v>1024</v>
      </c>
      <c r="P279" s="1" t="n">
        <f aca="false">VLOOKUP("CTR"&amp;N279,Cumul_par_Code_tarifaire!B$3:K$1003,2,0)</f>
        <v>0</v>
      </c>
      <c r="Q279" s="1" t="n">
        <f aca="false">IF(L279&lt;&gt;"",L$20,IF(M279&lt;&gt;"",M$20,VLOOKUP("CTR"&amp;N279,Cumul_par_Code_tarifaire!B$3:K$1003,9,0)))</f>
        <v>1024</v>
      </c>
      <c r="R279" s="1" t="n">
        <f aca="false">IF(OR(L279&lt;&gt;"",M279&lt;&gt;""),R$21,VLOOKUP("CTR"&amp;N279,Cumul_par_Code_tarifaire!B$3:K$1003,10,0))</f>
        <v>0.9</v>
      </c>
    </row>
    <row r="280" customFormat="false" ht="12.8" hidden="false" customHeight="false" outlineLevel="0" collapsed="false">
      <c r="A280" s="73" t="s">
        <v>419</v>
      </c>
      <c r="B280" s="74" t="s">
        <v>420</v>
      </c>
      <c r="C280" s="75"/>
      <c r="D280" s="39" t="str">
        <f aca="false">IF(L280=L$22,L$21,IF(M280=M$22,M$21,K280))</f>
        <v>M3</v>
      </c>
      <c r="E280" s="82" t="n">
        <f aca="false">Q280</f>
        <v>1024</v>
      </c>
      <c r="F280" s="20"/>
      <c r="G280" s="77" t="n">
        <f aca="false">R280</f>
        <v>0.9</v>
      </c>
      <c r="H280" s="77" t="n">
        <f aca="false">G280*C280</f>
        <v>0</v>
      </c>
      <c r="I280" s="1" t="s">
        <v>322</v>
      </c>
      <c r="K280" s="78" t="s">
        <v>323</v>
      </c>
      <c r="L280" s="41"/>
      <c r="M280" s="78"/>
      <c r="N280" s="78" t="n">
        <v>1024</v>
      </c>
      <c r="O280" s="79" t="n">
        <f aca="false">IF(AND(L280="",M280=""),N280,"")</f>
        <v>1024</v>
      </c>
      <c r="P280" s="1" t="n">
        <f aca="false">VLOOKUP("CTR"&amp;N280,Cumul_par_Code_tarifaire!B$3:K$1003,2,0)</f>
        <v>0</v>
      </c>
      <c r="Q280" s="1" t="n">
        <f aca="false">IF(L280&lt;&gt;"",L$20,IF(M280&lt;&gt;"",M$20,VLOOKUP("CTR"&amp;N280,Cumul_par_Code_tarifaire!B$3:K$1003,9,0)))</f>
        <v>1024</v>
      </c>
      <c r="R280" s="1" t="n">
        <f aca="false">IF(OR(L280&lt;&gt;"",M280&lt;&gt;""),R$21,VLOOKUP("CTR"&amp;N280,Cumul_par_Code_tarifaire!B$3:K$1003,10,0))</f>
        <v>0.9</v>
      </c>
    </row>
    <row r="281" customFormat="false" ht="12.8" hidden="false" customHeight="false" outlineLevel="0" collapsed="false">
      <c r="A281" s="73" t="s">
        <v>419</v>
      </c>
      <c r="B281" s="74" t="s">
        <v>421</v>
      </c>
      <c r="C281" s="75"/>
      <c r="D281" s="39" t="str">
        <f aca="false">IF(L281=L$22,L$21,IF(M281=M$22,M$21,K281))</f>
        <v>M3</v>
      </c>
      <c r="E281" s="82" t="n">
        <f aca="false">Q281</f>
        <v>1024</v>
      </c>
      <c r="F281" s="20"/>
      <c r="G281" s="77" t="n">
        <f aca="false">R281</f>
        <v>0.9</v>
      </c>
      <c r="H281" s="77" t="n">
        <f aca="false">G281*C281</f>
        <v>0</v>
      </c>
      <c r="I281" s="1" t="s">
        <v>322</v>
      </c>
      <c r="K281" s="78" t="s">
        <v>323</v>
      </c>
      <c r="L281" s="41"/>
      <c r="M281" s="78"/>
      <c r="N281" s="78" t="n">
        <v>1024</v>
      </c>
      <c r="O281" s="79" t="n">
        <f aca="false">IF(AND(L281="",M281=""),N281,"")</f>
        <v>1024</v>
      </c>
      <c r="P281" s="1" t="n">
        <f aca="false">VLOOKUP("CTR"&amp;N281,Cumul_par_Code_tarifaire!B$3:K$1003,2,0)</f>
        <v>0</v>
      </c>
      <c r="Q281" s="1" t="n">
        <f aca="false">IF(L281&lt;&gt;"",L$20,IF(M281&lt;&gt;"",M$20,VLOOKUP("CTR"&amp;N281,Cumul_par_Code_tarifaire!B$3:K$1003,9,0)))</f>
        <v>1024</v>
      </c>
      <c r="R281" s="1" t="n">
        <f aca="false">IF(OR(L281&lt;&gt;"",M281&lt;&gt;""),R$21,VLOOKUP("CTR"&amp;N281,Cumul_par_Code_tarifaire!B$3:K$1003,10,0))</f>
        <v>0.9</v>
      </c>
    </row>
    <row r="282" customFormat="false" ht="12.8" hidden="false" customHeight="false" outlineLevel="0" collapsed="false">
      <c r="A282" s="73" t="s">
        <v>422</v>
      </c>
      <c r="B282" s="74" t="s">
        <v>423</v>
      </c>
      <c r="C282" s="75"/>
      <c r="D282" s="39" t="str">
        <f aca="false">IF(L282=L$22,L$21,IF(M282=M$22,M$21,K282))</f>
        <v>M3</v>
      </c>
      <c r="E282" s="82" t="n">
        <f aca="false">Q282</f>
        <v>1024</v>
      </c>
      <c r="F282" s="20"/>
      <c r="G282" s="77" t="n">
        <f aca="false">R282</f>
        <v>0.9</v>
      </c>
      <c r="H282" s="77" t="n">
        <f aca="false">G282*C282</f>
        <v>0</v>
      </c>
      <c r="I282" s="1" t="s">
        <v>322</v>
      </c>
      <c r="K282" s="78" t="s">
        <v>323</v>
      </c>
      <c r="L282" s="41"/>
      <c r="M282" s="78"/>
      <c r="N282" s="78" t="n">
        <v>1024</v>
      </c>
      <c r="O282" s="79" t="n">
        <f aca="false">IF(AND(L282="",M282=""),N282,"")</f>
        <v>1024</v>
      </c>
      <c r="P282" s="1" t="n">
        <f aca="false">VLOOKUP("CTR"&amp;N282,Cumul_par_Code_tarifaire!B$3:K$1003,2,0)</f>
        <v>0</v>
      </c>
      <c r="Q282" s="1" t="n">
        <f aca="false">IF(L282&lt;&gt;"",L$20,IF(M282&lt;&gt;"",M$20,VLOOKUP("CTR"&amp;N282,Cumul_par_Code_tarifaire!B$3:K$1003,9,0)))</f>
        <v>1024</v>
      </c>
      <c r="R282" s="1" t="n">
        <f aca="false">IF(OR(L282&lt;&gt;"",M282&lt;&gt;""),R$21,VLOOKUP("CTR"&amp;N282,Cumul_par_Code_tarifaire!B$3:K$1003,10,0))</f>
        <v>0.9</v>
      </c>
    </row>
    <row r="283" customFormat="false" ht="12.8" hidden="false" customHeight="false" outlineLevel="0" collapsed="false">
      <c r="A283" s="73" t="s">
        <v>422</v>
      </c>
      <c r="B283" s="74" t="s">
        <v>424</v>
      </c>
      <c r="C283" s="75"/>
      <c r="D283" s="39" t="str">
        <f aca="false">IF(L283=L$22,L$21,IF(M283=M$22,M$21,K283))</f>
        <v>M3</v>
      </c>
      <c r="E283" s="82" t="n">
        <f aca="false">Q283</f>
        <v>1024</v>
      </c>
      <c r="F283" s="20"/>
      <c r="G283" s="77" t="n">
        <f aca="false">R283</f>
        <v>0.9</v>
      </c>
      <c r="H283" s="77" t="n">
        <f aca="false">G283*C283</f>
        <v>0</v>
      </c>
      <c r="I283" s="1" t="s">
        <v>322</v>
      </c>
      <c r="K283" s="78" t="s">
        <v>323</v>
      </c>
      <c r="L283" s="41"/>
      <c r="M283" s="78"/>
      <c r="N283" s="78" t="n">
        <v>1024</v>
      </c>
      <c r="O283" s="79" t="n">
        <f aca="false">IF(AND(L283="",M283=""),N283,"")</f>
        <v>1024</v>
      </c>
      <c r="P283" s="1" t="n">
        <f aca="false">VLOOKUP("CTR"&amp;N283,Cumul_par_Code_tarifaire!B$3:K$1003,2,0)</f>
        <v>0</v>
      </c>
      <c r="Q283" s="1" t="n">
        <f aca="false">IF(L283&lt;&gt;"",L$20,IF(M283&lt;&gt;"",M$20,VLOOKUP("CTR"&amp;N283,Cumul_par_Code_tarifaire!B$3:K$1003,9,0)))</f>
        <v>1024</v>
      </c>
      <c r="R283" s="1" t="n">
        <f aca="false">IF(OR(L283&lt;&gt;"",M283&lt;&gt;""),R$21,VLOOKUP("CTR"&amp;N283,Cumul_par_Code_tarifaire!B$3:K$1003,10,0))</f>
        <v>0.9</v>
      </c>
    </row>
    <row r="284" customFormat="false" ht="12.8" hidden="false" customHeight="false" outlineLevel="0" collapsed="false">
      <c r="A284" s="73" t="s">
        <v>422</v>
      </c>
      <c r="B284" s="74" t="s">
        <v>425</v>
      </c>
      <c r="C284" s="75"/>
      <c r="D284" s="39" t="str">
        <f aca="false">IF(L284=L$22,L$21,IF(M284=M$22,M$21,K284))</f>
        <v>M3</v>
      </c>
      <c r="E284" s="82" t="n">
        <f aca="false">Q284</f>
        <v>1024</v>
      </c>
      <c r="F284" s="20"/>
      <c r="G284" s="77" t="n">
        <f aca="false">R284</f>
        <v>0.9</v>
      </c>
      <c r="H284" s="77" t="n">
        <f aca="false">G284*C284</f>
        <v>0</v>
      </c>
      <c r="I284" s="1" t="s">
        <v>322</v>
      </c>
      <c r="K284" s="78" t="s">
        <v>323</v>
      </c>
      <c r="L284" s="41"/>
      <c r="M284" s="78"/>
      <c r="N284" s="78" t="n">
        <v>1024</v>
      </c>
      <c r="O284" s="79" t="n">
        <f aca="false">IF(AND(L284="",M284=""),N284,"")</f>
        <v>1024</v>
      </c>
      <c r="P284" s="1" t="n">
        <f aca="false">VLOOKUP("CTR"&amp;N284,Cumul_par_Code_tarifaire!B$3:K$1003,2,0)</f>
        <v>0</v>
      </c>
      <c r="Q284" s="1" t="n">
        <f aca="false">IF(L284&lt;&gt;"",L$20,IF(M284&lt;&gt;"",M$20,VLOOKUP("CTR"&amp;N284,Cumul_par_Code_tarifaire!B$3:K$1003,9,0)))</f>
        <v>1024</v>
      </c>
      <c r="R284" s="1" t="n">
        <f aca="false">IF(OR(L284&lt;&gt;"",M284&lt;&gt;""),R$21,VLOOKUP("CTR"&amp;N284,Cumul_par_Code_tarifaire!B$3:K$1003,10,0))</f>
        <v>0.9</v>
      </c>
    </row>
    <row r="285" customFormat="false" ht="12.8" hidden="false" customHeight="false" outlineLevel="0" collapsed="false">
      <c r="A285" s="73" t="s">
        <v>422</v>
      </c>
      <c r="B285" s="74" t="s">
        <v>426</v>
      </c>
      <c r="C285" s="75"/>
      <c r="D285" s="39" t="str">
        <f aca="false">IF(L285=L$22,L$21,IF(M285=M$22,M$21,K285))</f>
        <v>M3</v>
      </c>
      <c r="E285" s="82" t="n">
        <f aca="false">Q285</f>
        <v>1024</v>
      </c>
      <c r="F285" s="20"/>
      <c r="G285" s="77" t="n">
        <f aca="false">R285</f>
        <v>0.9</v>
      </c>
      <c r="H285" s="77" t="n">
        <f aca="false">G285*C285</f>
        <v>0</v>
      </c>
      <c r="I285" s="1" t="s">
        <v>322</v>
      </c>
      <c r="K285" s="78" t="s">
        <v>323</v>
      </c>
      <c r="L285" s="41"/>
      <c r="M285" s="78"/>
      <c r="N285" s="78" t="n">
        <v>1024</v>
      </c>
      <c r="O285" s="79" t="n">
        <f aca="false">IF(AND(L285="",M285=""),N285,"")</f>
        <v>1024</v>
      </c>
      <c r="P285" s="1" t="n">
        <f aca="false">VLOOKUP("CTR"&amp;N285,Cumul_par_Code_tarifaire!B$3:K$1003,2,0)</f>
        <v>0</v>
      </c>
      <c r="Q285" s="1" t="n">
        <f aca="false">IF(L285&lt;&gt;"",L$20,IF(M285&lt;&gt;"",M$20,VLOOKUP("CTR"&amp;N285,Cumul_par_Code_tarifaire!B$3:K$1003,9,0)))</f>
        <v>1024</v>
      </c>
      <c r="R285" s="1" t="n">
        <f aca="false">IF(OR(L285&lt;&gt;"",M285&lt;&gt;""),R$21,VLOOKUP("CTR"&amp;N285,Cumul_par_Code_tarifaire!B$3:K$1003,10,0))</f>
        <v>0.9</v>
      </c>
    </row>
    <row r="286" customFormat="false" ht="12.8" hidden="false" customHeight="false" outlineLevel="0" collapsed="false">
      <c r="A286" s="73" t="s">
        <v>427</v>
      </c>
      <c r="B286" s="74" t="s">
        <v>428</v>
      </c>
      <c r="C286" s="75"/>
      <c r="D286" s="39" t="str">
        <f aca="false">IF(L286=L$22,L$21,IF(M286=M$22,M$21,K286))</f>
        <v>M3</v>
      </c>
      <c r="E286" s="82" t="n">
        <f aca="false">Q286</f>
        <v>1024</v>
      </c>
      <c r="F286" s="20"/>
      <c r="G286" s="77" t="n">
        <f aca="false">R286</f>
        <v>0.9</v>
      </c>
      <c r="H286" s="77" t="n">
        <f aca="false">G286*C286</f>
        <v>0</v>
      </c>
      <c r="I286" s="1" t="s">
        <v>322</v>
      </c>
      <c r="K286" s="78" t="s">
        <v>323</v>
      </c>
      <c r="L286" s="41"/>
      <c r="M286" s="78"/>
      <c r="N286" s="78" t="n">
        <v>1024</v>
      </c>
      <c r="O286" s="79" t="n">
        <f aca="false">IF(AND(L286="",M286=""),N286,"")</f>
        <v>1024</v>
      </c>
      <c r="P286" s="1" t="n">
        <f aca="false">VLOOKUP("CTR"&amp;N286,Cumul_par_Code_tarifaire!B$3:K$1003,2,0)</f>
        <v>0</v>
      </c>
      <c r="Q286" s="1" t="n">
        <f aca="false">IF(L286&lt;&gt;"",L$20,IF(M286&lt;&gt;"",M$20,VLOOKUP("CTR"&amp;N286,Cumul_par_Code_tarifaire!B$3:K$1003,9,0)))</f>
        <v>1024</v>
      </c>
      <c r="R286" s="1" t="n">
        <f aca="false">IF(OR(L286&lt;&gt;"",M286&lt;&gt;""),R$21,VLOOKUP("CTR"&amp;N286,Cumul_par_Code_tarifaire!B$3:K$1003,10,0))</f>
        <v>0.9</v>
      </c>
    </row>
    <row r="287" customFormat="false" ht="12.8" hidden="false" customHeight="false" outlineLevel="0" collapsed="false">
      <c r="A287" s="73" t="s">
        <v>427</v>
      </c>
      <c r="B287" s="74" t="s">
        <v>429</v>
      </c>
      <c r="C287" s="75"/>
      <c r="D287" s="39" t="str">
        <f aca="false">IF(L287=L$22,L$21,IF(M287=M$22,M$21,K287))</f>
        <v>M3</v>
      </c>
      <c r="E287" s="82" t="n">
        <f aca="false">Q287</f>
        <v>1024</v>
      </c>
      <c r="F287" s="20"/>
      <c r="G287" s="77" t="n">
        <f aca="false">R287</f>
        <v>0.9</v>
      </c>
      <c r="H287" s="77" t="n">
        <f aca="false">G287*C287</f>
        <v>0</v>
      </c>
      <c r="I287" s="1" t="s">
        <v>322</v>
      </c>
      <c r="K287" s="78" t="s">
        <v>323</v>
      </c>
      <c r="L287" s="41"/>
      <c r="M287" s="78"/>
      <c r="N287" s="78" t="n">
        <v>1024</v>
      </c>
      <c r="O287" s="79" t="n">
        <f aca="false">IF(AND(L287="",M287=""),N287,"")</f>
        <v>1024</v>
      </c>
      <c r="P287" s="1" t="n">
        <f aca="false">VLOOKUP("CTR"&amp;N287,Cumul_par_Code_tarifaire!B$3:K$1003,2,0)</f>
        <v>0</v>
      </c>
      <c r="Q287" s="1" t="n">
        <f aca="false">IF(L287&lt;&gt;"",L$20,IF(M287&lt;&gt;"",M$20,VLOOKUP("CTR"&amp;N287,Cumul_par_Code_tarifaire!B$3:K$1003,9,0)))</f>
        <v>1024</v>
      </c>
      <c r="R287" s="1" t="n">
        <f aca="false">IF(OR(L287&lt;&gt;"",M287&lt;&gt;""),R$21,VLOOKUP("CTR"&amp;N287,Cumul_par_Code_tarifaire!B$3:K$1003,10,0))</f>
        <v>0.9</v>
      </c>
    </row>
    <row r="288" customFormat="false" ht="12.8" hidden="false" customHeight="false" outlineLevel="0" collapsed="false">
      <c r="A288" s="73" t="s">
        <v>430</v>
      </c>
      <c r="B288" s="74" t="s">
        <v>431</v>
      </c>
      <c r="C288" s="75"/>
      <c r="D288" s="39" t="str">
        <f aca="false">IF(L288=L$22,L$21,IF(M288=M$22,M$21,K288))</f>
        <v>M3</v>
      </c>
      <c r="E288" s="82" t="n">
        <f aca="false">Q288</f>
        <v>1024</v>
      </c>
      <c r="F288" s="20"/>
      <c r="G288" s="77" t="n">
        <f aca="false">R288</f>
        <v>0.9</v>
      </c>
      <c r="H288" s="77" t="n">
        <f aca="false">G288*C288</f>
        <v>0</v>
      </c>
      <c r="I288" s="1" t="s">
        <v>322</v>
      </c>
      <c r="K288" s="78" t="s">
        <v>323</v>
      </c>
      <c r="L288" s="41"/>
      <c r="M288" s="78"/>
      <c r="N288" s="78" t="n">
        <v>1024</v>
      </c>
      <c r="O288" s="79" t="n">
        <f aca="false">IF(AND(L288="",M288=""),N288,"")</f>
        <v>1024</v>
      </c>
      <c r="P288" s="1" t="n">
        <f aca="false">VLOOKUP("CTR"&amp;N288,Cumul_par_Code_tarifaire!B$3:K$1003,2,0)</f>
        <v>0</v>
      </c>
      <c r="Q288" s="1" t="n">
        <f aca="false">IF(L288&lt;&gt;"",L$20,IF(M288&lt;&gt;"",M$20,VLOOKUP("CTR"&amp;N288,Cumul_par_Code_tarifaire!B$3:K$1003,9,0)))</f>
        <v>1024</v>
      </c>
      <c r="R288" s="1" t="n">
        <f aca="false">IF(OR(L288&lt;&gt;"",M288&lt;&gt;""),R$21,VLOOKUP("CTR"&amp;N288,Cumul_par_Code_tarifaire!B$3:K$1003,10,0))</f>
        <v>0.9</v>
      </c>
    </row>
    <row r="289" customFormat="false" ht="12.8" hidden="false" customHeight="false" outlineLevel="0" collapsed="false">
      <c r="A289" s="73" t="s">
        <v>430</v>
      </c>
      <c r="B289" s="74" t="s">
        <v>432</v>
      </c>
      <c r="C289" s="75"/>
      <c r="D289" s="39" t="str">
        <f aca="false">IF(L289=L$22,L$21,IF(M289=M$22,M$21,K289))</f>
        <v>M3</v>
      </c>
      <c r="E289" s="82" t="n">
        <f aca="false">Q289</f>
        <v>1024</v>
      </c>
      <c r="F289" s="20"/>
      <c r="G289" s="77" t="n">
        <f aca="false">R289</f>
        <v>0.9</v>
      </c>
      <c r="H289" s="77" t="n">
        <f aca="false">G289*C289</f>
        <v>0</v>
      </c>
      <c r="I289" s="1" t="s">
        <v>322</v>
      </c>
      <c r="K289" s="78" t="s">
        <v>323</v>
      </c>
      <c r="L289" s="41"/>
      <c r="M289" s="78"/>
      <c r="N289" s="78" t="n">
        <v>1024</v>
      </c>
      <c r="O289" s="79" t="n">
        <f aca="false">IF(AND(L289="",M289=""),N289,"")</f>
        <v>1024</v>
      </c>
      <c r="P289" s="1" t="n">
        <f aca="false">VLOOKUP("CTR"&amp;N289,Cumul_par_Code_tarifaire!B$3:K$1003,2,0)</f>
        <v>0</v>
      </c>
      <c r="Q289" s="1" t="n">
        <f aca="false">IF(L289&lt;&gt;"",L$20,IF(M289&lt;&gt;"",M$20,VLOOKUP("CTR"&amp;N289,Cumul_par_Code_tarifaire!B$3:K$1003,9,0)))</f>
        <v>1024</v>
      </c>
      <c r="R289" s="1" t="n">
        <f aca="false">IF(OR(L289&lt;&gt;"",M289&lt;&gt;""),R$21,VLOOKUP("CTR"&amp;N289,Cumul_par_Code_tarifaire!B$3:K$1003,10,0))</f>
        <v>0.9</v>
      </c>
    </row>
    <row r="290" customFormat="false" ht="12.8" hidden="false" customHeight="false" outlineLevel="0" collapsed="false">
      <c r="A290" s="73" t="s">
        <v>433</v>
      </c>
      <c r="B290" s="74" t="s">
        <v>434</v>
      </c>
      <c r="C290" s="75"/>
      <c r="D290" s="39" t="str">
        <f aca="false">IF(L290=L$22,L$21,IF(M290=M$22,M$21,K290))</f>
        <v>M3</v>
      </c>
      <c r="E290" s="82" t="n">
        <f aca="false">Q290</f>
        <v>1024</v>
      </c>
      <c r="F290" s="20"/>
      <c r="G290" s="77" t="n">
        <f aca="false">R290</f>
        <v>0.9</v>
      </c>
      <c r="H290" s="77" t="n">
        <f aca="false">G290*C290</f>
        <v>0</v>
      </c>
      <c r="I290" s="1" t="s">
        <v>322</v>
      </c>
      <c r="K290" s="78" t="s">
        <v>323</v>
      </c>
      <c r="L290" s="41"/>
      <c r="M290" s="78"/>
      <c r="N290" s="78" t="n">
        <v>1024</v>
      </c>
      <c r="O290" s="79" t="n">
        <f aca="false">IF(AND(L290="",M290=""),N290,"")</f>
        <v>1024</v>
      </c>
      <c r="P290" s="1" t="n">
        <f aca="false">VLOOKUP("CTR"&amp;N290,Cumul_par_Code_tarifaire!B$3:K$1003,2,0)</f>
        <v>0</v>
      </c>
      <c r="Q290" s="1" t="n">
        <f aca="false">IF(L290&lt;&gt;"",L$20,IF(M290&lt;&gt;"",M$20,VLOOKUP("CTR"&amp;N290,Cumul_par_Code_tarifaire!B$3:K$1003,9,0)))</f>
        <v>1024</v>
      </c>
      <c r="R290" s="1" t="n">
        <f aca="false">IF(OR(L290&lt;&gt;"",M290&lt;&gt;""),R$21,VLOOKUP("CTR"&amp;N290,Cumul_par_Code_tarifaire!B$3:K$1003,10,0))</f>
        <v>0.9</v>
      </c>
    </row>
    <row r="291" customFormat="false" ht="12.8" hidden="false" customHeight="false" outlineLevel="0" collapsed="false">
      <c r="A291" s="73" t="s">
        <v>435</v>
      </c>
      <c r="B291" s="74" t="s">
        <v>436</v>
      </c>
      <c r="C291" s="75"/>
      <c r="D291" s="39" t="str">
        <f aca="false">IF(L291=L$22,L$21,IF(M291=M$22,M$21,K291))</f>
        <v>M3</v>
      </c>
      <c r="E291" s="82" t="n">
        <f aca="false">Q291</f>
        <v>1024</v>
      </c>
      <c r="F291" s="20"/>
      <c r="G291" s="77" t="n">
        <f aca="false">R291</f>
        <v>0.9</v>
      </c>
      <c r="H291" s="77" t="n">
        <f aca="false">G291*C291</f>
        <v>0</v>
      </c>
      <c r="I291" s="1" t="s">
        <v>322</v>
      </c>
      <c r="K291" s="78" t="s">
        <v>323</v>
      </c>
      <c r="L291" s="41"/>
      <c r="M291" s="78"/>
      <c r="N291" s="78" t="n">
        <v>1024</v>
      </c>
      <c r="O291" s="79" t="n">
        <f aca="false">IF(AND(L291="",M291=""),N291,"")</f>
        <v>1024</v>
      </c>
      <c r="P291" s="1" t="n">
        <f aca="false">VLOOKUP("CTR"&amp;N291,Cumul_par_Code_tarifaire!B$3:K$1003,2,0)</f>
        <v>0</v>
      </c>
      <c r="Q291" s="1" t="n">
        <f aca="false">IF(L291&lt;&gt;"",L$20,IF(M291&lt;&gt;"",M$20,VLOOKUP("CTR"&amp;N291,Cumul_par_Code_tarifaire!B$3:K$1003,9,0)))</f>
        <v>1024</v>
      </c>
      <c r="R291" s="1" t="n">
        <f aca="false">IF(OR(L291&lt;&gt;"",M291&lt;&gt;""),R$21,VLOOKUP("CTR"&amp;N291,Cumul_par_Code_tarifaire!B$3:K$1003,10,0))</f>
        <v>0.9</v>
      </c>
    </row>
    <row r="292" customFormat="false" ht="12.8" hidden="false" customHeight="false" outlineLevel="0" collapsed="false">
      <c r="A292" s="73" t="s">
        <v>435</v>
      </c>
      <c r="B292" s="74" t="s">
        <v>437</v>
      </c>
      <c r="C292" s="75"/>
      <c r="D292" s="39" t="str">
        <f aca="false">IF(L292=L$22,L$21,IF(M292=M$22,M$21,K292))</f>
        <v>M3</v>
      </c>
      <c r="E292" s="82" t="n">
        <f aca="false">Q292</f>
        <v>1024</v>
      </c>
      <c r="F292" s="20"/>
      <c r="G292" s="77" t="n">
        <f aca="false">R292</f>
        <v>0.9</v>
      </c>
      <c r="H292" s="77" t="n">
        <f aca="false">G292*C292</f>
        <v>0</v>
      </c>
      <c r="I292" s="1" t="s">
        <v>322</v>
      </c>
      <c r="K292" s="78" t="s">
        <v>323</v>
      </c>
      <c r="L292" s="41"/>
      <c r="M292" s="78"/>
      <c r="N292" s="78" t="n">
        <v>1024</v>
      </c>
      <c r="O292" s="79" t="n">
        <f aca="false">IF(AND(L292="",M292=""),N292,"")</f>
        <v>1024</v>
      </c>
      <c r="P292" s="1" t="n">
        <f aca="false">VLOOKUP("CTR"&amp;N292,Cumul_par_Code_tarifaire!B$3:K$1003,2,0)</f>
        <v>0</v>
      </c>
      <c r="Q292" s="1" t="n">
        <f aca="false">IF(L292&lt;&gt;"",L$20,IF(M292&lt;&gt;"",M$20,VLOOKUP("CTR"&amp;N292,Cumul_par_Code_tarifaire!B$3:K$1003,9,0)))</f>
        <v>1024</v>
      </c>
      <c r="R292" s="1" t="n">
        <f aca="false">IF(OR(L292&lt;&gt;"",M292&lt;&gt;""),R$21,VLOOKUP("CTR"&amp;N292,Cumul_par_Code_tarifaire!B$3:K$1003,10,0))</f>
        <v>0.9</v>
      </c>
    </row>
    <row r="293" customFormat="false" ht="12.8" hidden="false" customHeight="false" outlineLevel="0" collapsed="false">
      <c r="A293" s="73" t="s">
        <v>435</v>
      </c>
      <c r="B293" s="74" t="s">
        <v>438</v>
      </c>
      <c r="C293" s="75"/>
      <c r="D293" s="39" t="str">
        <f aca="false">IF(L293=L$22,L$21,IF(M293=M$22,M$21,K293))</f>
        <v>M3</v>
      </c>
      <c r="E293" s="82" t="n">
        <f aca="false">Q293</f>
        <v>1024</v>
      </c>
      <c r="F293" s="20"/>
      <c r="G293" s="77" t="n">
        <f aca="false">R293</f>
        <v>0.9</v>
      </c>
      <c r="H293" s="77" t="n">
        <f aca="false">G293*C293</f>
        <v>0</v>
      </c>
      <c r="I293" s="1" t="s">
        <v>322</v>
      </c>
      <c r="K293" s="78" t="s">
        <v>323</v>
      </c>
      <c r="L293" s="41"/>
      <c r="M293" s="78"/>
      <c r="N293" s="78" t="n">
        <v>1024</v>
      </c>
      <c r="O293" s="79" t="n">
        <f aca="false">IF(AND(L293="",M293=""),N293,"")</f>
        <v>1024</v>
      </c>
      <c r="P293" s="1" t="n">
        <f aca="false">VLOOKUP("CTR"&amp;N293,Cumul_par_Code_tarifaire!B$3:K$1003,2,0)</f>
        <v>0</v>
      </c>
      <c r="Q293" s="1" t="n">
        <f aca="false">IF(L293&lt;&gt;"",L$20,IF(M293&lt;&gt;"",M$20,VLOOKUP("CTR"&amp;N293,Cumul_par_Code_tarifaire!B$3:K$1003,9,0)))</f>
        <v>1024</v>
      </c>
      <c r="R293" s="1" t="n">
        <f aca="false">IF(OR(L293&lt;&gt;"",M293&lt;&gt;""),R$21,VLOOKUP("CTR"&amp;N293,Cumul_par_Code_tarifaire!B$3:K$1003,10,0))</f>
        <v>0.9</v>
      </c>
    </row>
    <row r="294" customFormat="false" ht="12.8" hidden="false" customHeight="false" outlineLevel="0" collapsed="false">
      <c r="A294" s="73" t="s">
        <v>435</v>
      </c>
      <c r="B294" s="74" t="s">
        <v>439</v>
      </c>
      <c r="C294" s="75"/>
      <c r="D294" s="39" t="str">
        <f aca="false">IF(L294=L$22,L$21,IF(M294=M$22,M$21,K294))</f>
        <v>M3</v>
      </c>
      <c r="E294" s="82" t="n">
        <f aca="false">Q294</f>
        <v>1024</v>
      </c>
      <c r="F294" s="20"/>
      <c r="G294" s="77" t="n">
        <f aca="false">R294</f>
        <v>0.9</v>
      </c>
      <c r="H294" s="77" t="n">
        <f aca="false">G294*C294</f>
        <v>0</v>
      </c>
      <c r="I294" s="1" t="s">
        <v>322</v>
      </c>
      <c r="K294" s="78" t="s">
        <v>323</v>
      </c>
      <c r="L294" s="41"/>
      <c r="M294" s="78"/>
      <c r="N294" s="78" t="n">
        <v>1024</v>
      </c>
      <c r="O294" s="79" t="n">
        <f aca="false">IF(AND(L294="",M294=""),N294,"")</f>
        <v>1024</v>
      </c>
      <c r="P294" s="1" t="n">
        <f aca="false">VLOOKUP("CTR"&amp;N294,Cumul_par_Code_tarifaire!B$3:K$1003,2,0)</f>
        <v>0</v>
      </c>
      <c r="Q294" s="1" t="n">
        <f aca="false">IF(L294&lt;&gt;"",L$20,IF(M294&lt;&gt;"",M$20,VLOOKUP("CTR"&amp;N294,Cumul_par_Code_tarifaire!B$3:K$1003,9,0)))</f>
        <v>1024</v>
      </c>
      <c r="R294" s="1" t="n">
        <f aca="false">IF(OR(L294&lt;&gt;"",M294&lt;&gt;""),R$21,VLOOKUP("CTR"&amp;N294,Cumul_par_Code_tarifaire!B$3:K$1003,10,0))</f>
        <v>0.9</v>
      </c>
    </row>
    <row r="295" customFormat="false" ht="12.8" hidden="false" customHeight="false" outlineLevel="0" collapsed="false">
      <c r="A295" s="73" t="s">
        <v>440</v>
      </c>
      <c r="B295" s="74" t="s">
        <v>441</v>
      </c>
      <c r="C295" s="75"/>
      <c r="D295" s="39" t="str">
        <f aca="false">IF(L295=L$22,L$21,IF(M295=M$22,M$21,K295))</f>
        <v>M3</v>
      </c>
      <c r="E295" s="82" t="n">
        <f aca="false">Q295</f>
        <v>1024</v>
      </c>
      <c r="F295" s="20"/>
      <c r="G295" s="77" t="n">
        <f aca="false">R295</f>
        <v>0.9</v>
      </c>
      <c r="H295" s="77" t="n">
        <f aca="false">G295*C295</f>
        <v>0</v>
      </c>
      <c r="I295" s="1" t="s">
        <v>322</v>
      </c>
      <c r="K295" s="78" t="s">
        <v>323</v>
      </c>
      <c r="L295" s="41"/>
      <c r="M295" s="78"/>
      <c r="N295" s="78" t="n">
        <v>1024</v>
      </c>
      <c r="O295" s="79" t="n">
        <f aca="false">IF(AND(L295="",M295=""),N295,"")</f>
        <v>1024</v>
      </c>
      <c r="P295" s="1" t="n">
        <f aca="false">VLOOKUP("CTR"&amp;N295,Cumul_par_Code_tarifaire!B$3:K$1003,2,0)</f>
        <v>0</v>
      </c>
      <c r="Q295" s="1" t="n">
        <f aca="false">IF(L295&lt;&gt;"",L$20,IF(M295&lt;&gt;"",M$20,VLOOKUP("CTR"&amp;N295,Cumul_par_Code_tarifaire!B$3:K$1003,9,0)))</f>
        <v>1024</v>
      </c>
      <c r="R295" s="1" t="n">
        <f aca="false">IF(OR(L295&lt;&gt;"",M295&lt;&gt;""),R$21,VLOOKUP("CTR"&amp;N295,Cumul_par_Code_tarifaire!B$3:K$1003,10,0))</f>
        <v>0.9</v>
      </c>
    </row>
    <row r="296" customFormat="false" ht="12.8" hidden="false" customHeight="false" outlineLevel="0" collapsed="false">
      <c r="A296" s="73" t="s">
        <v>440</v>
      </c>
      <c r="B296" s="74" t="s">
        <v>442</v>
      </c>
      <c r="C296" s="75"/>
      <c r="D296" s="39" t="str">
        <f aca="false">IF(L296=L$22,L$21,IF(M296=M$22,M$21,K296))</f>
        <v>M3</v>
      </c>
      <c r="E296" s="82" t="n">
        <f aca="false">Q296</f>
        <v>1024</v>
      </c>
      <c r="F296" s="20"/>
      <c r="G296" s="77" t="n">
        <f aca="false">R296</f>
        <v>0.9</v>
      </c>
      <c r="H296" s="77" t="n">
        <f aca="false">G296*C296</f>
        <v>0</v>
      </c>
      <c r="I296" s="1" t="s">
        <v>322</v>
      </c>
      <c r="K296" s="78" t="s">
        <v>323</v>
      </c>
      <c r="L296" s="41"/>
      <c r="M296" s="78"/>
      <c r="N296" s="78" t="n">
        <v>1024</v>
      </c>
      <c r="O296" s="79" t="n">
        <f aca="false">IF(AND(L296="",M296=""),N296,"")</f>
        <v>1024</v>
      </c>
      <c r="P296" s="1" t="n">
        <f aca="false">VLOOKUP("CTR"&amp;N296,Cumul_par_Code_tarifaire!B$3:K$1003,2,0)</f>
        <v>0</v>
      </c>
      <c r="Q296" s="1" t="n">
        <f aca="false">IF(L296&lt;&gt;"",L$20,IF(M296&lt;&gt;"",M$20,VLOOKUP("CTR"&amp;N296,Cumul_par_Code_tarifaire!B$3:K$1003,9,0)))</f>
        <v>1024</v>
      </c>
      <c r="R296" s="1" t="n">
        <f aca="false">IF(OR(L296&lt;&gt;"",M296&lt;&gt;""),R$21,VLOOKUP("CTR"&amp;N296,Cumul_par_Code_tarifaire!B$3:K$1003,10,0))</f>
        <v>0.9</v>
      </c>
    </row>
    <row r="297" customFormat="false" ht="12.8" hidden="false" customHeight="false" outlineLevel="0" collapsed="false">
      <c r="A297" s="73" t="s">
        <v>440</v>
      </c>
      <c r="B297" s="74" t="s">
        <v>443</v>
      </c>
      <c r="C297" s="75"/>
      <c r="D297" s="39" t="str">
        <f aca="false">IF(L297=L$22,L$21,IF(M297=M$22,M$21,K297))</f>
        <v>M3</v>
      </c>
      <c r="E297" s="82" t="n">
        <f aca="false">Q297</f>
        <v>1024</v>
      </c>
      <c r="F297" s="20"/>
      <c r="G297" s="77" t="n">
        <f aca="false">R297</f>
        <v>0.9</v>
      </c>
      <c r="H297" s="77" t="n">
        <f aca="false">G297*C297</f>
        <v>0</v>
      </c>
      <c r="I297" s="1" t="s">
        <v>322</v>
      </c>
      <c r="K297" s="78" t="s">
        <v>323</v>
      </c>
      <c r="L297" s="41"/>
      <c r="M297" s="78"/>
      <c r="N297" s="78" t="n">
        <v>1024</v>
      </c>
      <c r="O297" s="79" t="n">
        <f aca="false">IF(AND(L297="",M297=""),N297,"")</f>
        <v>1024</v>
      </c>
      <c r="P297" s="1" t="n">
        <f aca="false">VLOOKUP("CTR"&amp;N297,Cumul_par_Code_tarifaire!B$3:K$1003,2,0)</f>
        <v>0</v>
      </c>
      <c r="Q297" s="1" t="n">
        <f aca="false">IF(L297&lt;&gt;"",L$20,IF(M297&lt;&gt;"",M$20,VLOOKUP("CTR"&amp;N297,Cumul_par_Code_tarifaire!B$3:K$1003,9,0)))</f>
        <v>1024</v>
      </c>
      <c r="R297" s="1" t="n">
        <f aca="false">IF(OR(L297&lt;&gt;"",M297&lt;&gt;""),R$21,VLOOKUP("CTR"&amp;N297,Cumul_par_Code_tarifaire!B$3:K$1003,10,0))</f>
        <v>0.9</v>
      </c>
    </row>
    <row r="298" s="5" customFormat="true" ht="12.8" hidden="true" customHeight="false" outlineLevel="0" collapsed="false">
      <c r="A298" s="73" t="s">
        <v>440</v>
      </c>
      <c r="B298" s="74" t="s">
        <v>444</v>
      </c>
      <c r="C298" s="75"/>
      <c r="D298" s="39" t="str">
        <f aca="false">IF(L298=L$22,L$21,IF(M298=M$22,M$21,K298))</f>
        <v>non dispo 2022</v>
      </c>
      <c r="E298" s="82" t="str">
        <f aca="false">Q298</f>
        <v>Nous Consulter</v>
      </c>
      <c r="F298" s="20"/>
      <c r="G298" s="77" t="n">
        <f aca="false">R298</f>
        <v>0</v>
      </c>
      <c r="H298" s="77" t="n">
        <f aca="false">G298*C298</f>
        <v>0</v>
      </c>
      <c r="I298" s="1" t="s">
        <v>322</v>
      </c>
      <c r="J298" s="1"/>
      <c r="K298" s="78" t="s">
        <v>323</v>
      </c>
      <c r="L298" s="41" t="s">
        <v>34</v>
      </c>
      <c r="M298" s="78" t="s">
        <v>35</v>
      </c>
      <c r="N298" s="78" t="n">
        <v>1024</v>
      </c>
      <c r="O298" s="79" t="str">
        <f aca="false">IF(AND(L298="",M298=""),N298,"")</f>
        <v/>
      </c>
      <c r="P298" s="1" t="n">
        <f aca="false">VLOOKUP("CTR"&amp;N298,Cumul_par_Code_tarifaire!B$3:K$1003,2,0)</f>
        <v>0</v>
      </c>
      <c r="Q298" s="1" t="str">
        <f aca="false">IF(L298&lt;&gt;"",L$20,IF(M298&lt;&gt;"",M$20,VLOOKUP("CTR"&amp;N298,Cumul_par_Code_tarifaire!B$3:K$1003,9,0)))</f>
        <v>Nous Consulter</v>
      </c>
      <c r="R298" s="1" t="n">
        <f aca="false">IF(OR(L298&lt;&gt;"",M298&lt;&gt;""),R$21,VLOOKUP("CTR"&amp;N298,Cumul_par_Code_tarifaire!B$3:K$1003,10,0))</f>
        <v>0</v>
      </c>
      <c r="S298" s="1"/>
    </row>
    <row r="299" customFormat="false" ht="12.8" hidden="false" customHeight="false" outlineLevel="0" collapsed="false">
      <c r="A299" s="73" t="s">
        <v>445</v>
      </c>
      <c r="B299" s="74" t="s">
        <v>446</v>
      </c>
      <c r="C299" s="75"/>
      <c r="D299" s="39" t="str">
        <f aca="false">IF(L299=L$22,L$21,IF(M299=M$22,M$21,K299))</f>
        <v>M3</v>
      </c>
      <c r="E299" s="82" t="n">
        <f aca="false">Q299</f>
        <v>1027</v>
      </c>
      <c r="F299" s="20"/>
      <c r="G299" s="77" t="n">
        <f aca="false">R299</f>
        <v>0.35</v>
      </c>
      <c r="H299" s="77" t="n">
        <f aca="false">G299*C299</f>
        <v>0</v>
      </c>
      <c r="I299" s="1" t="s">
        <v>385</v>
      </c>
      <c r="K299" s="78" t="s">
        <v>323</v>
      </c>
      <c r="L299" s="41"/>
      <c r="M299" s="78"/>
      <c r="N299" s="78" t="n">
        <v>1027</v>
      </c>
      <c r="O299" s="79" t="n">
        <f aca="false">IF(AND(L299="",M299=""),N299,"")</f>
        <v>1027</v>
      </c>
      <c r="P299" s="1" t="n">
        <f aca="false">VLOOKUP("CTR"&amp;N299,Cumul_par_Code_tarifaire!B$3:K$1003,2,0)</f>
        <v>0</v>
      </c>
      <c r="Q299" s="1" t="n">
        <f aca="false">IF(L299&lt;&gt;"",L$20,IF(M299&lt;&gt;"",M$20,VLOOKUP("CTR"&amp;N299,Cumul_par_Code_tarifaire!B$3:K$1003,9,0)))</f>
        <v>1027</v>
      </c>
      <c r="R299" s="1" t="n">
        <f aca="false">IF(OR(L299&lt;&gt;"",M299&lt;&gt;""),R$21,VLOOKUP("CTR"&amp;N299,Cumul_par_Code_tarifaire!B$3:K$1003,10,0))</f>
        <v>0.35</v>
      </c>
    </row>
    <row r="300" customFormat="false" ht="12.8" hidden="false" customHeight="false" outlineLevel="0" collapsed="false">
      <c r="A300" s="73" t="s">
        <v>447</v>
      </c>
      <c r="B300" s="74" t="s">
        <v>448</v>
      </c>
      <c r="C300" s="75"/>
      <c r="D300" s="39" t="str">
        <f aca="false">IF(L300=L$22,L$21,IF(M300=M$22,M$21,K300))</f>
        <v>M5</v>
      </c>
      <c r="E300" s="82" t="n">
        <f aca="false">Q300</f>
        <v>1006</v>
      </c>
      <c r="F300" s="22"/>
      <c r="G300" s="77" t="n">
        <f aca="false">R300</f>
        <v>1.55</v>
      </c>
      <c r="H300" s="77" t="n">
        <f aca="false">G300*C300</f>
        <v>0</v>
      </c>
      <c r="I300" s="85" t="s">
        <v>330</v>
      </c>
      <c r="K300" s="78" t="s">
        <v>449</v>
      </c>
      <c r="L300" s="41"/>
      <c r="M300" s="78"/>
      <c r="N300" s="78" t="n">
        <v>1006</v>
      </c>
      <c r="O300" s="79" t="n">
        <f aca="false">IF(AND(L300="",M300=""),N300,"")</f>
        <v>1006</v>
      </c>
      <c r="P300" s="1" t="n">
        <f aca="false">VLOOKUP("CTR"&amp;N300,Cumul_par_Code_tarifaire!B$3:K$1003,2,0)</f>
        <v>0</v>
      </c>
      <c r="Q300" s="1" t="n">
        <f aca="false">IF(L300&lt;&gt;"",L$20,IF(M300&lt;&gt;"",M$20,VLOOKUP("CTR"&amp;N300,Cumul_par_Code_tarifaire!B$3:K$1003,9,0)))</f>
        <v>1006</v>
      </c>
      <c r="R300" s="1" t="n">
        <f aca="false">IF(OR(L300&lt;&gt;"",M300&lt;&gt;""),R$21,VLOOKUP("CTR"&amp;N300,Cumul_par_Code_tarifaire!B$3:K$1003,10,0))</f>
        <v>1.55</v>
      </c>
    </row>
    <row r="301" customFormat="false" ht="12.8" hidden="false" customHeight="false" outlineLevel="0" collapsed="false">
      <c r="A301" s="73" t="s">
        <v>447</v>
      </c>
      <c r="B301" s="74" t="s">
        <v>450</v>
      </c>
      <c r="C301" s="75"/>
      <c r="D301" s="39" t="str">
        <f aca="false">IF(L301=L$22,L$21,IF(M301=M$22,M$21,K301))</f>
        <v>M5</v>
      </c>
      <c r="E301" s="82" t="n">
        <f aca="false">Q301</f>
        <v>1006</v>
      </c>
      <c r="F301" s="22"/>
      <c r="G301" s="77" t="n">
        <f aca="false">R301</f>
        <v>1.55</v>
      </c>
      <c r="H301" s="77" t="n">
        <f aca="false">G301*C301</f>
        <v>0</v>
      </c>
      <c r="I301" s="85" t="s">
        <v>330</v>
      </c>
      <c r="K301" s="78" t="s">
        <v>449</v>
      </c>
      <c r="L301" s="41"/>
      <c r="M301" s="78"/>
      <c r="N301" s="78" t="n">
        <v>1006</v>
      </c>
      <c r="O301" s="79" t="n">
        <f aca="false">IF(AND(L301="",M301=""),N301,"")</f>
        <v>1006</v>
      </c>
      <c r="P301" s="1" t="n">
        <f aca="false">VLOOKUP("CTR"&amp;N301,Cumul_par_Code_tarifaire!B$3:K$1003,2,0)</f>
        <v>0</v>
      </c>
      <c r="Q301" s="1" t="n">
        <f aca="false">IF(L301&lt;&gt;"",L$20,IF(M301&lt;&gt;"",M$20,VLOOKUP("CTR"&amp;N301,Cumul_par_Code_tarifaire!B$3:K$1003,9,0)))</f>
        <v>1006</v>
      </c>
      <c r="R301" s="1" t="n">
        <f aca="false">IF(OR(L301&lt;&gt;"",M301&lt;&gt;""),R$21,VLOOKUP("CTR"&amp;N301,Cumul_par_Code_tarifaire!B$3:K$1003,10,0))</f>
        <v>1.55</v>
      </c>
    </row>
    <row r="302" customFormat="false" ht="12.8" hidden="false" customHeight="false" outlineLevel="0" collapsed="false">
      <c r="A302" s="73" t="s">
        <v>447</v>
      </c>
      <c r="B302" s="74" t="s">
        <v>451</v>
      </c>
      <c r="C302" s="75"/>
      <c r="D302" s="39" t="str">
        <f aca="false">IF(L302=L$22,L$21,IF(M302=M$22,M$21,K302))</f>
        <v>M5</v>
      </c>
      <c r="E302" s="82" t="n">
        <f aca="false">Q302</f>
        <v>1006</v>
      </c>
      <c r="F302" s="22"/>
      <c r="G302" s="77" t="n">
        <f aca="false">R302</f>
        <v>1.55</v>
      </c>
      <c r="H302" s="77" t="n">
        <f aca="false">G302*C302</f>
        <v>0</v>
      </c>
      <c r="I302" s="85" t="s">
        <v>330</v>
      </c>
      <c r="K302" s="78" t="s">
        <v>449</v>
      </c>
      <c r="L302" s="41"/>
      <c r="M302" s="78"/>
      <c r="N302" s="78" t="n">
        <v>1006</v>
      </c>
      <c r="O302" s="79" t="n">
        <f aca="false">IF(AND(L302="",M302=""),N302,"")</f>
        <v>1006</v>
      </c>
      <c r="P302" s="1" t="n">
        <f aca="false">VLOOKUP("CTR"&amp;N302,Cumul_par_Code_tarifaire!B$3:K$1003,2,0)</f>
        <v>0</v>
      </c>
      <c r="Q302" s="1" t="n">
        <f aca="false">IF(L302&lt;&gt;"",L$20,IF(M302&lt;&gt;"",M$20,VLOOKUP("CTR"&amp;N302,Cumul_par_Code_tarifaire!B$3:K$1003,9,0)))</f>
        <v>1006</v>
      </c>
      <c r="R302" s="1" t="n">
        <f aca="false">IF(OR(L302&lt;&gt;"",M302&lt;&gt;""),R$21,VLOOKUP("CTR"&amp;N302,Cumul_par_Code_tarifaire!B$3:K$1003,10,0))</f>
        <v>1.55</v>
      </c>
    </row>
    <row r="303" customFormat="false" ht="12.8" hidden="false" customHeight="false" outlineLevel="0" collapsed="false">
      <c r="A303" s="73" t="s">
        <v>447</v>
      </c>
      <c r="B303" s="74" t="s">
        <v>452</v>
      </c>
      <c r="C303" s="75"/>
      <c r="D303" s="39" t="str">
        <f aca="false">IF(L303=L$22,L$21,IF(M303=M$22,M$21,K303))</f>
        <v>M5</v>
      </c>
      <c r="E303" s="82" t="n">
        <f aca="false">Q303</f>
        <v>1006</v>
      </c>
      <c r="F303" s="22"/>
      <c r="G303" s="77" t="n">
        <f aca="false">R303</f>
        <v>1.55</v>
      </c>
      <c r="H303" s="77" t="n">
        <f aca="false">G303*C303</f>
        <v>0</v>
      </c>
      <c r="I303" s="85" t="s">
        <v>330</v>
      </c>
      <c r="K303" s="78" t="s">
        <v>449</v>
      </c>
      <c r="L303" s="41"/>
      <c r="M303" s="78"/>
      <c r="N303" s="78" t="n">
        <v>1006</v>
      </c>
      <c r="O303" s="79" t="n">
        <f aca="false">IF(AND(L303="",M303=""),N303,"")</f>
        <v>1006</v>
      </c>
      <c r="P303" s="1" t="n">
        <f aca="false">VLOOKUP("CTR"&amp;N303,Cumul_par_Code_tarifaire!B$3:K$1003,2,0)</f>
        <v>0</v>
      </c>
      <c r="Q303" s="1" t="n">
        <f aca="false">IF(L303&lt;&gt;"",L$20,IF(M303&lt;&gt;"",M$20,VLOOKUP("CTR"&amp;N303,Cumul_par_Code_tarifaire!B$3:K$1003,9,0)))</f>
        <v>1006</v>
      </c>
      <c r="R303" s="1" t="n">
        <f aca="false">IF(OR(L303&lt;&gt;"",M303&lt;&gt;""),R$21,VLOOKUP("CTR"&amp;N303,Cumul_par_Code_tarifaire!B$3:K$1003,10,0))</f>
        <v>1.55</v>
      </c>
    </row>
    <row r="304" customFormat="false" ht="12.8" hidden="false" customHeight="false" outlineLevel="0" collapsed="false">
      <c r="A304" s="73" t="s">
        <v>447</v>
      </c>
      <c r="B304" s="74" t="s">
        <v>453</v>
      </c>
      <c r="C304" s="29"/>
      <c r="D304" s="39" t="str">
        <f aca="false">IF(L304=L$22,L$21,IF(M304=M$22,M$21,K304))</f>
        <v>M5</v>
      </c>
      <c r="E304" s="82" t="n">
        <f aca="false">Q304</f>
        <v>1006</v>
      </c>
      <c r="F304" s="22"/>
      <c r="G304" s="77" t="n">
        <f aca="false">R304</f>
        <v>1.55</v>
      </c>
      <c r="H304" s="77" t="n">
        <f aca="false">G304*C304</f>
        <v>0</v>
      </c>
      <c r="I304" s="85" t="s">
        <v>330</v>
      </c>
      <c r="K304" s="78" t="s">
        <v>449</v>
      </c>
      <c r="L304" s="41"/>
      <c r="M304" s="78"/>
      <c r="N304" s="78" t="n">
        <v>1006</v>
      </c>
      <c r="O304" s="79" t="n">
        <f aca="false">IF(AND(L304="",M304=""),N304,"")</f>
        <v>1006</v>
      </c>
      <c r="P304" s="1" t="n">
        <f aca="false">VLOOKUP("CTR"&amp;N304,Cumul_par_Code_tarifaire!B$3:K$1003,2,0)</f>
        <v>0</v>
      </c>
      <c r="Q304" s="1" t="n">
        <f aca="false">IF(L304&lt;&gt;"",L$20,IF(M304&lt;&gt;"",M$20,VLOOKUP("CTR"&amp;N304,Cumul_par_Code_tarifaire!B$3:K$1003,9,0)))</f>
        <v>1006</v>
      </c>
      <c r="R304" s="1" t="n">
        <f aca="false">IF(OR(L304&lt;&gt;"",M304&lt;&gt;""),R$21,VLOOKUP("CTR"&amp;N304,Cumul_par_Code_tarifaire!B$3:K$1003,10,0))</f>
        <v>1.55</v>
      </c>
    </row>
    <row r="305" customFormat="false" ht="12.8" hidden="false" customHeight="false" outlineLevel="0" collapsed="false">
      <c r="A305" s="73" t="s">
        <v>447</v>
      </c>
      <c r="B305" s="74" t="s">
        <v>454</v>
      </c>
      <c r="C305" s="75"/>
      <c r="D305" s="39" t="str">
        <f aca="false">IF(L305=L$22,L$21,IF(M305=M$22,M$21,K305))</f>
        <v>M5</v>
      </c>
      <c r="E305" s="82" t="n">
        <f aca="false">Q305</f>
        <v>1006</v>
      </c>
      <c r="F305" s="22"/>
      <c r="G305" s="77" t="n">
        <f aca="false">R305</f>
        <v>1.55</v>
      </c>
      <c r="H305" s="77" t="n">
        <f aca="false">G305*C305</f>
        <v>0</v>
      </c>
      <c r="I305" s="85" t="s">
        <v>330</v>
      </c>
      <c r="K305" s="78" t="s">
        <v>449</v>
      </c>
      <c r="L305" s="41"/>
      <c r="M305" s="78"/>
      <c r="N305" s="78" t="n">
        <v>1006</v>
      </c>
      <c r="O305" s="79" t="n">
        <f aca="false">IF(AND(L305="",M305=""),N305,"")</f>
        <v>1006</v>
      </c>
      <c r="P305" s="1" t="n">
        <f aca="false">VLOOKUP("CTR"&amp;N305,Cumul_par_Code_tarifaire!B$3:K$1003,2,0)</f>
        <v>0</v>
      </c>
      <c r="Q305" s="1" t="n">
        <f aca="false">IF(L305&lt;&gt;"",L$20,IF(M305&lt;&gt;"",M$20,VLOOKUP("CTR"&amp;N305,Cumul_par_Code_tarifaire!B$3:K$1003,9,0)))</f>
        <v>1006</v>
      </c>
      <c r="R305" s="1" t="n">
        <f aca="false">IF(OR(L305&lt;&gt;"",M305&lt;&gt;""),R$21,VLOOKUP("CTR"&amp;N305,Cumul_par_Code_tarifaire!B$3:K$1003,10,0))</f>
        <v>1.55</v>
      </c>
    </row>
    <row r="306" customFormat="false" ht="12.8" hidden="false" customHeight="false" outlineLevel="0" collapsed="false">
      <c r="A306" s="73" t="s">
        <v>447</v>
      </c>
      <c r="B306" s="74" t="s">
        <v>455</v>
      </c>
      <c r="C306" s="75"/>
      <c r="D306" s="39" t="str">
        <f aca="false">IF(L306=L$22,L$21,IF(M306=M$22,M$21,K306))</f>
        <v>M5</v>
      </c>
      <c r="E306" s="82" t="n">
        <f aca="false">Q306</f>
        <v>1006</v>
      </c>
      <c r="F306" s="22"/>
      <c r="G306" s="77" t="n">
        <f aca="false">R306</f>
        <v>1.55</v>
      </c>
      <c r="H306" s="77" t="n">
        <f aca="false">G306*C306</f>
        <v>0</v>
      </c>
      <c r="I306" s="85" t="s">
        <v>330</v>
      </c>
      <c r="K306" s="78" t="s">
        <v>449</v>
      </c>
      <c r="L306" s="41"/>
      <c r="M306" s="78"/>
      <c r="N306" s="78" t="n">
        <v>1006</v>
      </c>
      <c r="O306" s="79" t="n">
        <f aca="false">IF(AND(L306="",M306=""),N306,"")</f>
        <v>1006</v>
      </c>
      <c r="P306" s="1" t="n">
        <f aca="false">VLOOKUP("CTR"&amp;N306,Cumul_par_Code_tarifaire!B$3:K$1003,2,0)</f>
        <v>0</v>
      </c>
      <c r="Q306" s="1" t="n">
        <f aca="false">IF(L306&lt;&gt;"",L$20,IF(M306&lt;&gt;"",M$20,VLOOKUP("CTR"&amp;N306,Cumul_par_Code_tarifaire!B$3:K$1003,9,0)))</f>
        <v>1006</v>
      </c>
      <c r="R306" s="1" t="n">
        <f aca="false">IF(OR(L306&lt;&gt;"",M306&lt;&gt;""),R$21,VLOOKUP("CTR"&amp;N306,Cumul_par_Code_tarifaire!B$3:K$1003,10,0))</f>
        <v>1.55</v>
      </c>
    </row>
    <row r="307" customFormat="false" ht="12.8" hidden="false" customHeight="false" outlineLevel="0" collapsed="false">
      <c r="A307" s="73" t="s">
        <v>447</v>
      </c>
      <c r="B307" s="74" t="s">
        <v>456</v>
      </c>
      <c r="C307" s="75"/>
      <c r="D307" s="39" t="str">
        <f aca="false">IF(L307=L$22,L$21,IF(M307=M$22,M$21,K307))</f>
        <v>M5</v>
      </c>
      <c r="E307" s="82" t="n">
        <f aca="false">Q307</f>
        <v>1006</v>
      </c>
      <c r="F307" s="22"/>
      <c r="G307" s="77" t="n">
        <f aca="false">R307</f>
        <v>1.55</v>
      </c>
      <c r="H307" s="77" t="n">
        <f aca="false">G307*C307</f>
        <v>0</v>
      </c>
      <c r="I307" s="85" t="s">
        <v>330</v>
      </c>
      <c r="K307" s="78" t="s">
        <v>449</v>
      </c>
      <c r="L307" s="41"/>
      <c r="M307" s="78"/>
      <c r="N307" s="78" t="n">
        <v>1006</v>
      </c>
      <c r="O307" s="79" t="n">
        <f aca="false">IF(AND(L307="",M307=""),N307,"")</f>
        <v>1006</v>
      </c>
      <c r="P307" s="1" t="n">
        <f aca="false">VLOOKUP("CTR"&amp;N307,Cumul_par_Code_tarifaire!B$3:K$1003,2,0)</f>
        <v>0</v>
      </c>
      <c r="Q307" s="1" t="n">
        <f aca="false">IF(L307&lt;&gt;"",L$20,IF(M307&lt;&gt;"",M$20,VLOOKUP("CTR"&amp;N307,Cumul_par_Code_tarifaire!B$3:K$1003,9,0)))</f>
        <v>1006</v>
      </c>
      <c r="R307" s="1" t="n">
        <f aca="false">IF(OR(L307&lt;&gt;"",M307&lt;&gt;""),R$21,VLOOKUP("CTR"&amp;N307,Cumul_par_Code_tarifaire!B$3:K$1003,10,0))</f>
        <v>1.55</v>
      </c>
    </row>
    <row r="308" customFormat="false" ht="12.8" hidden="false" customHeight="false" outlineLevel="0" collapsed="false">
      <c r="A308" s="73" t="s">
        <v>447</v>
      </c>
      <c r="B308" s="74" t="s">
        <v>457</v>
      </c>
      <c r="C308" s="75"/>
      <c r="D308" s="39" t="str">
        <f aca="false">IF(L308=L$22,L$21,IF(M308=M$22,M$21,K308))</f>
        <v>M5</v>
      </c>
      <c r="E308" s="82" t="n">
        <f aca="false">Q308</f>
        <v>1006</v>
      </c>
      <c r="F308" s="22"/>
      <c r="G308" s="77" t="n">
        <f aca="false">R308</f>
        <v>1.55</v>
      </c>
      <c r="H308" s="77" t="n">
        <f aca="false">G308*C308</f>
        <v>0</v>
      </c>
      <c r="I308" s="85" t="s">
        <v>330</v>
      </c>
      <c r="K308" s="78" t="s">
        <v>449</v>
      </c>
      <c r="L308" s="41"/>
      <c r="M308" s="78"/>
      <c r="N308" s="78" t="n">
        <v>1006</v>
      </c>
      <c r="O308" s="79" t="n">
        <f aca="false">IF(AND(L308="",M308=""),N308,"")</f>
        <v>1006</v>
      </c>
      <c r="P308" s="1" t="n">
        <f aca="false">VLOOKUP("CTR"&amp;N308,Cumul_par_Code_tarifaire!B$3:K$1003,2,0)</f>
        <v>0</v>
      </c>
      <c r="Q308" s="1" t="n">
        <f aca="false">IF(L308&lt;&gt;"",L$20,IF(M308&lt;&gt;"",M$20,VLOOKUP("CTR"&amp;N308,Cumul_par_Code_tarifaire!B$3:K$1003,9,0)))</f>
        <v>1006</v>
      </c>
      <c r="R308" s="1" t="n">
        <f aca="false">IF(OR(L308&lt;&gt;"",M308&lt;&gt;""),R$21,VLOOKUP("CTR"&amp;N308,Cumul_par_Code_tarifaire!B$3:K$1003,10,0))</f>
        <v>1.55</v>
      </c>
    </row>
    <row r="309" customFormat="false" ht="12.8" hidden="false" customHeight="false" outlineLevel="0" collapsed="false">
      <c r="A309" s="73" t="s">
        <v>447</v>
      </c>
      <c r="B309" s="74" t="s">
        <v>458</v>
      </c>
      <c r="C309" s="75"/>
      <c r="D309" s="39" t="str">
        <f aca="false">IF(L309=L$22,L$21,IF(M309=M$22,M$21,K309))</f>
        <v>M5</v>
      </c>
      <c r="E309" s="82" t="n">
        <f aca="false">Q309</f>
        <v>1006</v>
      </c>
      <c r="F309" s="22"/>
      <c r="G309" s="77" t="n">
        <f aca="false">R309</f>
        <v>1.55</v>
      </c>
      <c r="H309" s="77" t="n">
        <f aca="false">G309*C309</f>
        <v>0</v>
      </c>
      <c r="I309" s="85" t="s">
        <v>330</v>
      </c>
      <c r="K309" s="78" t="s">
        <v>449</v>
      </c>
      <c r="L309" s="41"/>
      <c r="M309" s="78"/>
      <c r="N309" s="78" t="n">
        <v>1006</v>
      </c>
      <c r="O309" s="79" t="n">
        <f aca="false">IF(AND(L309="",M309=""),N309,"")</f>
        <v>1006</v>
      </c>
      <c r="P309" s="1" t="n">
        <f aca="false">VLOOKUP("CTR"&amp;N309,Cumul_par_Code_tarifaire!B$3:K$1003,2,0)</f>
        <v>0</v>
      </c>
      <c r="Q309" s="1" t="n">
        <f aca="false">IF(L309&lt;&gt;"",L$20,IF(M309&lt;&gt;"",M$20,VLOOKUP("CTR"&amp;N309,Cumul_par_Code_tarifaire!B$3:K$1003,9,0)))</f>
        <v>1006</v>
      </c>
      <c r="R309" s="1" t="n">
        <f aca="false">IF(OR(L309&lt;&gt;"",M309&lt;&gt;""),R$21,VLOOKUP("CTR"&amp;N309,Cumul_par_Code_tarifaire!B$3:K$1003,10,0))</f>
        <v>1.55</v>
      </c>
    </row>
    <row r="310" s="5" customFormat="true" ht="12.8" hidden="true" customHeight="false" outlineLevel="0" collapsed="false">
      <c r="A310" s="73" t="s">
        <v>447</v>
      </c>
      <c r="B310" s="74" t="s">
        <v>459</v>
      </c>
      <c r="C310" s="75"/>
      <c r="D310" s="39" t="str">
        <f aca="false">IF(L310=L$22,L$21,IF(M310=M$22,M$21,K310))</f>
        <v>non dispo 2022</v>
      </c>
      <c r="E310" s="82" t="str">
        <f aca="false">Q310</f>
        <v>Nous Consulter</v>
      </c>
      <c r="F310" s="22"/>
      <c r="G310" s="77" t="n">
        <f aca="false">R310</f>
        <v>0</v>
      </c>
      <c r="H310" s="77" t="n">
        <f aca="false">G310*C310</f>
        <v>0</v>
      </c>
      <c r="I310" s="85" t="s">
        <v>330</v>
      </c>
      <c r="J310" s="1"/>
      <c r="K310" s="78" t="s">
        <v>449</v>
      </c>
      <c r="L310" s="41" t="s">
        <v>34</v>
      </c>
      <c r="M310" s="78"/>
      <c r="N310" s="78" t="n">
        <v>1006</v>
      </c>
      <c r="O310" s="79" t="str">
        <f aca="false">IF(AND(L310="",M310=""),N310,"")</f>
        <v/>
      </c>
      <c r="P310" s="1" t="n">
        <f aca="false">VLOOKUP("CTR"&amp;N310,Cumul_par_Code_tarifaire!B$3:K$1003,2,0)</f>
        <v>0</v>
      </c>
      <c r="Q310" s="1" t="str">
        <f aca="false">IF(L310&lt;&gt;"",L$20,IF(M310&lt;&gt;"",M$20,VLOOKUP("CTR"&amp;N310,Cumul_par_Code_tarifaire!B$3:K$1003,9,0)))</f>
        <v>Nous Consulter</v>
      </c>
      <c r="R310" s="1" t="n">
        <f aca="false">IF(OR(L310&lt;&gt;"",M310&lt;&gt;""),R$21,VLOOKUP("CTR"&amp;N310,Cumul_par_Code_tarifaire!B$3:K$1003,10,0))</f>
        <v>0</v>
      </c>
      <c r="S310" s="1"/>
    </row>
    <row r="311" customFormat="false" ht="12.8" hidden="false" customHeight="false" outlineLevel="0" collapsed="false">
      <c r="A311" s="73" t="s">
        <v>447</v>
      </c>
      <c r="B311" s="74" t="s">
        <v>460</v>
      </c>
      <c r="C311" s="75"/>
      <c r="D311" s="39" t="str">
        <f aca="false">IF(L311=L$22,L$21,IF(M311=M$22,M$21,K311))</f>
        <v>M5</v>
      </c>
      <c r="E311" s="82" t="n">
        <f aca="false">Q311</f>
        <v>1006</v>
      </c>
      <c r="F311" s="22"/>
      <c r="G311" s="77" t="n">
        <f aca="false">R311</f>
        <v>1.55</v>
      </c>
      <c r="H311" s="77" t="n">
        <f aca="false">G311*C311</f>
        <v>0</v>
      </c>
      <c r="I311" s="85" t="s">
        <v>330</v>
      </c>
      <c r="K311" s="78" t="s">
        <v>449</v>
      </c>
      <c r="L311" s="41"/>
      <c r="M311" s="78"/>
      <c r="N311" s="78" t="n">
        <v>1006</v>
      </c>
      <c r="O311" s="79" t="n">
        <f aca="false">IF(AND(L311="",M311=""),N311,"")</f>
        <v>1006</v>
      </c>
      <c r="P311" s="1" t="n">
        <f aca="false">VLOOKUP("CTR"&amp;N311,Cumul_par_Code_tarifaire!B$3:K$1003,2,0)</f>
        <v>0</v>
      </c>
      <c r="Q311" s="1" t="n">
        <f aca="false">IF(L311&lt;&gt;"",L$20,IF(M311&lt;&gt;"",M$20,VLOOKUP("CTR"&amp;N311,Cumul_par_Code_tarifaire!B$3:K$1003,9,0)))</f>
        <v>1006</v>
      </c>
      <c r="R311" s="1" t="n">
        <f aca="false">IF(OR(L311&lt;&gt;"",M311&lt;&gt;""),R$21,VLOOKUP("CTR"&amp;N311,Cumul_par_Code_tarifaire!B$3:K$1003,10,0))</f>
        <v>1.55</v>
      </c>
    </row>
    <row r="312" customFormat="false" ht="12.8" hidden="false" customHeight="false" outlineLevel="0" collapsed="false">
      <c r="A312" s="73" t="s">
        <v>447</v>
      </c>
      <c r="B312" s="74" t="s">
        <v>461</v>
      </c>
      <c r="C312" s="75"/>
      <c r="D312" s="39" t="str">
        <f aca="false">IF(L312=L$22,L$21,IF(M312=M$22,M$21,K312))</f>
        <v>M5</v>
      </c>
      <c r="E312" s="82" t="n">
        <f aca="false">Q312</f>
        <v>1006</v>
      </c>
      <c r="F312" s="22"/>
      <c r="G312" s="77" t="n">
        <f aca="false">R312</f>
        <v>1.55</v>
      </c>
      <c r="H312" s="77" t="n">
        <f aca="false">G312*C312</f>
        <v>0</v>
      </c>
      <c r="I312" s="85" t="s">
        <v>330</v>
      </c>
      <c r="K312" s="78" t="s">
        <v>449</v>
      </c>
      <c r="L312" s="41"/>
      <c r="M312" s="78"/>
      <c r="N312" s="78" t="n">
        <v>1006</v>
      </c>
      <c r="O312" s="79" t="n">
        <f aca="false">IF(AND(L312="",M312=""),N312,"")</f>
        <v>1006</v>
      </c>
      <c r="P312" s="1" t="n">
        <f aca="false">VLOOKUP("CTR"&amp;N312,Cumul_par_Code_tarifaire!B$3:K$1003,2,0)</f>
        <v>0</v>
      </c>
      <c r="Q312" s="1" t="n">
        <f aca="false">IF(L312&lt;&gt;"",L$20,IF(M312&lt;&gt;"",M$20,VLOOKUP("CTR"&amp;N312,Cumul_par_Code_tarifaire!B$3:K$1003,9,0)))</f>
        <v>1006</v>
      </c>
      <c r="R312" s="1" t="n">
        <f aca="false">IF(OR(L312&lt;&gt;"",M312&lt;&gt;""),R$21,VLOOKUP("CTR"&amp;N312,Cumul_par_Code_tarifaire!B$3:K$1003,10,0))</f>
        <v>1.55</v>
      </c>
    </row>
    <row r="313" customFormat="false" ht="12.8" hidden="false" customHeight="false" outlineLevel="0" collapsed="false">
      <c r="A313" s="73" t="s">
        <v>447</v>
      </c>
      <c r="B313" s="74" t="s">
        <v>462</v>
      </c>
      <c r="C313" s="75"/>
      <c r="D313" s="39" t="str">
        <f aca="false">IF(L313=L$22,L$21,IF(M313=M$22,M$21,K313))</f>
        <v>M5</v>
      </c>
      <c r="E313" s="82" t="n">
        <f aca="false">Q313</f>
        <v>1006</v>
      </c>
      <c r="F313" s="22"/>
      <c r="G313" s="77" t="n">
        <f aca="false">R313</f>
        <v>1.55</v>
      </c>
      <c r="H313" s="77" t="n">
        <f aca="false">G313*C313</f>
        <v>0</v>
      </c>
      <c r="I313" s="85" t="s">
        <v>330</v>
      </c>
      <c r="K313" s="78" t="s">
        <v>449</v>
      </c>
      <c r="L313" s="41"/>
      <c r="M313" s="78"/>
      <c r="N313" s="78" t="n">
        <v>1006</v>
      </c>
      <c r="O313" s="79" t="n">
        <f aca="false">IF(AND(L313="",M313=""),N313,"")</f>
        <v>1006</v>
      </c>
      <c r="P313" s="1" t="n">
        <f aca="false">VLOOKUP("CTR"&amp;N313,Cumul_par_Code_tarifaire!B$3:K$1003,2,0)</f>
        <v>0</v>
      </c>
      <c r="Q313" s="1" t="n">
        <f aca="false">IF(L313&lt;&gt;"",L$20,IF(M313&lt;&gt;"",M$20,VLOOKUP("CTR"&amp;N313,Cumul_par_Code_tarifaire!B$3:K$1003,9,0)))</f>
        <v>1006</v>
      </c>
      <c r="R313" s="1" t="n">
        <f aca="false">IF(OR(L313&lt;&gt;"",M313&lt;&gt;""),R$21,VLOOKUP("CTR"&amp;N313,Cumul_par_Code_tarifaire!B$3:K$1003,10,0))</f>
        <v>1.55</v>
      </c>
    </row>
    <row r="314" customFormat="false" ht="12.8" hidden="false" customHeight="false" outlineLevel="0" collapsed="false">
      <c r="A314" s="73" t="s">
        <v>463</v>
      </c>
      <c r="B314" s="74" t="s">
        <v>464</v>
      </c>
      <c r="C314" s="75"/>
      <c r="D314" s="39" t="str">
        <f aca="false">IF(L314=L$22,L$21,IF(M314=M$22,M$21,K314))</f>
        <v>M5</v>
      </c>
      <c r="E314" s="82" t="n">
        <f aca="false">Q314</f>
        <v>1006</v>
      </c>
      <c r="F314" s="22"/>
      <c r="G314" s="77" t="n">
        <f aca="false">R314</f>
        <v>1.55</v>
      </c>
      <c r="H314" s="77" t="n">
        <f aca="false">G314*C314</f>
        <v>0</v>
      </c>
      <c r="I314" s="85" t="s">
        <v>330</v>
      </c>
      <c r="K314" s="78" t="s">
        <v>449</v>
      </c>
      <c r="L314" s="41"/>
      <c r="M314" s="78"/>
      <c r="N314" s="78" t="n">
        <v>1006</v>
      </c>
      <c r="O314" s="79" t="n">
        <f aca="false">IF(AND(L314="",M314=""),N314,"")</f>
        <v>1006</v>
      </c>
      <c r="P314" s="1" t="n">
        <f aca="false">VLOOKUP("CTR"&amp;N314,Cumul_par_Code_tarifaire!B$3:K$1003,2,0)</f>
        <v>0</v>
      </c>
      <c r="Q314" s="1" t="n">
        <f aca="false">IF(L314&lt;&gt;"",L$20,IF(M314&lt;&gt;"",M$20,VLOOKUP("CTR"&amp;N314,Cumul_par_Code_tarifaire!B$3:K$1003,9,0)))</f>
        <v>1006</v>
      </c>
      <c r="R314" s="1" t="n">
        <f aca="false">IF(OR(L314&lt;&gt;"",M314&lt;&gt;""),R$21,VLOOKUP("CTR"&amp;N314,Cumul_par_Code_tarifaire!B$3:K$1003,10,0))</f>
        <v>1.55</v>
      </c>
    </row>
    <row r="315" customFormat="false" ht="12.8" hidden="false" customHeight="false" outlineLevel="0" collapsed="false">
      <c r="A315" s="73" t="s">
        <v>465</v>
      </c>
      <c r="B315" s="74" t="s">
        <v>466</v>
      </c>
      <c r="C315" s="75"/>
      <c r="D315" s="39" t="str">
        <f aca="false">IF(L315=L$22,L$21,IF(M315=M$22,M$21,K315))</f>
        <v>M5</v>
      </c>
      <c r="E315" s="82" t="n">
        <f aca="false">Q315</f>
        <v>1005</v>
      </c>
      <c r="F315" s="20"/>
      <c r="G315" s="77" t="n">
        <f aca="false">R315</f>
        <v>1.55</v>
      </c>
      <c r="H315" s="77" t="n">
        <f aca="false">G315*C315</f>
        <v>0</v>
      </c>
      <c r="I315" s="85" t="s">
        <v>330</v>
      </c>
      <c r="K315" s="78" t="s">
        <v>449</v>
      </c>
      <c r="L315" s="41"/>
      <c r="M315" s="78"/>
      <c r="N315" s="78" t="n">
        <v>1005</v>
      </c>
      <c r="O315" s="79" t="n">
        <f aca="false">IF(AND(L315="",M315=""),N315,"")</f>
        <v>1005</v>
      </c>
      <c r="P315" s="1" t="n">
        <f aca="false">VLOOKUP("CTR"&amp;N315,Cumul_par_Code_tarifaire!B$3:K$1003,2,0)</f>
        <v>0</v>
      </c>
      <c r="Q315" s="1" t="n">
        <f aca="false">IF(L315&lt;&gt;"",L$20,IF(M315&lt;&gt;"",M$20,VLOOKUP("CTR"&amp;N315,Cumul_par_Code_tarifaire!B$3:K$1003,9,0)))</f>
        <v>1005</v>
      </c>
      <c r="R315" s="1" t="n">
        <f aca="false">IF(OR(L315&lt;&gt;"",M315&lt;&gt;""),R$21,VLOOKUP("CTR"&amp;N315,Cumul_par_Code_tarifaire!B$3:K$1003,10,0))</f>
        <v>1.55</v>
      </c>
    </row>
    <row r="316" customFormat="false" ht="12.8" hidden="false" customHeight="false" outlineLevel="0" collapsed="false">
      <c r="A316" s="73" t="s">
        <v>465</v>
      </c>
      <c r="B316" s="74" t="s">
        <v>467</v>
      </c>
      <c r="C316" s="75"/>
      <c r="D316" s="39" t="str">
        <f aca="false">IF(L316=L$22,L$21,IF(M316=M$22,M$21,K316))</f>
        <v>M5</v>
      </c>
      <c r="E316" s="82" t="n">
        <f aca="false">Q316</f>
        <v>1005</v>
      </c>
      <c r="F316" s="20"/>
      <c r="G316" s="77" t="n">
        <f aca="false">R316</f>
        <v>1.55</v>
      </c>
      <c r="H316" s="77" t="n">
        <f aca="false">G316*C316</f>
        <v>0</v>
      </c>
      <c r="I316" s="85" t="s">
        <v>330</v>
      </c>
      <c r="K316" s="78" t="s">
        <v>449</v>
      </c>
      <c r="L316" s="41"/>
      <c r="M316" s="78"/>
      <c r="N316" s="78" t="n">
        <v>1005</v>
      </c>
      <c r="O316" s="79" t="n">
        <f aca="false">IF(AND(L316="",M316=""),N316,"")</f>
        <v>1005</v>
      </c>
      <c r="P316" s="1" t="n">
        <f aca="false">VLOOKUP("CTR"&amp;N316,Cumul_par_Code_tarifaire!B$3:K$1003,2,0)</f>
        <v>0</v>
      </c>
      <c r="Q316" s="1" t="n">
        <f aca="false">IF(L316&lt;&gt;"",L$20,IF(M316&lt;&gt;"",M$20,VLOOKUP("CTR"&amp;N316,Cumul_par_Code_tarifaire!B$3:K$1003,9,0)))</f>
        <v>1005</v>
      </c>
      <c r="R316" s="1" t="n">
        <f aca="false">IF(OR(L316&lt;&gt;"",M316&lt;&gt;""),R$21,VLOOKUP("CTR"&amp;N316,Cumul_par_Code_tarifaire!B$3:K$1003,10,0))</f>
        <v>1.55</v>
      </c>
    </row>
    <row r="317" customFormat="false" ht="12.8" hidden="false" customHeight="false" outlineLevel="0" collapsed="false">
      <c r="A317" s="73" t="s">
        <v>465</v>
      </c>
      <c r="B317" s="74" t="s">
        <v>468</v>
      </c>
      <c r="C317" s="75"/>
      <c r="D317" s="39" t="str">
        <f aca="false">IF(L317=L$22,L$21,IF(M317=M$22,M$21,K317))</f>
        <v>M5</v>
      </c>
      <c r="E317" s="82" t="n">
        <f aca="false">Q317</f>
        <v>1005</v>
      </c>
      <c r="F317" s="20"/>
      <c r="G317" s="77" t="n">
        <f aca="false">R317</f>
        <v>1.55</v>
      </c>
      <c r="H317" s="77" t="n">
        <f aca="false">G317*C317</f>
        <v>0</v>
      </c>
      <c r="I317" s="85" t="s">
        <v>330</v>
      </c>
      <c r="K317" s="78" t="s">
        <v>449</v>
      </c>
      <c r="L317" s="41"/>
      <c r="M317" s="78"/>
      <c r="N317" s="78" t="n">
        <v>1005</v>
      </c>
      <c r="O317" s="79" t="n">
        <f aca="false">IF(AND(L317="",M317=""),N317,"")</f>
        <v>1005</v>
      </c>
      <c r="P317" s="1" t="n">
        <f aca="false">VLOOKUP("CTR"&amp;N317,Cumul_par_Code_tarifaire!B$3:K$1003,2,0)</f>
        <v>0</v>
      </c>
      <c r="Q317" s="1" t="n">
        <f aca="false">IF(L317&lt;&gt;"",L$20,IF(M317&lt;&gt;"",M$20,VLOOKUP("CTR"&amp;N317,Cumul_par_Code_tarifaire!B$3:K$1003,9,0)))</f>
        <v>1005</v>
      </c>
      <c r="R317" s="1" t="n">
        <f aca="false">IF(OR(L317&lt;&gt;"",M317&lt;&gt;""),R$21,VLOOKUP("CTR"&amp;N317,Cumul_par_Code_tarifaire!B$3:K$1003,10,0))</f>
        <v>1.55</v>
      </c>
    </row>
    <row r="318" customFormat="false" ht="12.8" hidden="false" customHeight="false" outlineLevel="0" collapsed="false">
      <c r="A318" s="73" t="s">
        <v>465</v>
      </c>
      <c r="B318" s="74" t="s">
        <v>469</v>
      </c>
      <c r="C318" s="29"/>
      <c r="D318" s="39" t="str">
        <f aca="false">IF(L318=L$22,L$21,IF(M318=M$22,M$21,K318))</f>
        <v>M5</v>
      </c>
      <c r="E318" s="82" t="n">
        <f aca="false">Q318</f>
        <v>1005</v>
      </c>
      <c r="F318" s="20"/>
      <c r="G318" s="77" t="n">
        <f aca="false">R318</f>
        <v>1.55</v>
      </c>
      <c r="H318" s="77" t="n">
        <f aca="false">G318*C318</f>
        <v>0</v>
      </c>
      <c r="I318" s="85" t="s">
        <v>330</v>
      </c>
      <c r="K318" s="78" t="s">
        <v>449</v>
      </c>
      <c r="L318" s="41"/>
      <c r="M318" s="78"/>
      <c r="N318" s="78" t="n">
        <v>1005</v>
      </c>
      <c r="O318" s="79" t="n">
        <f aca="false">IF(AND(L318="",M318=""),N318,"")</f>
        <v>1005</v>
      </c>
      <c r="P318" s="1" t="n">
        <f aca="false">VLOOKUP("CTR"&amp;N318,Cumul_par_Code_tarifaire!B$3:K$1003,2,0)</f>
        <v>0</v>
      </c>
      <c r="Q318" s="1" t="n">
        <f aca="false">IF(L318&lt;&gt;"",L$20,IF(M318&lt;&gt;"",M$20,VLOOKUP("CTR"&amp;N318,Cumul_par_Code_tarifaire!B$3:K$1003,9,0)))</f>
        <v>1005</v>
      </c>
      <c r="R318" s="1" t="n">
        <f aca="false">IF(OR(L318&lt;&gt;"",M318&lt;&gt;""),R$21,VLOOKUP("CTR"&amp;N318,Cumul_par_Code_tarifaire!B$3:K$1003,10,0))</f>
        <v>1.55</v>
      </c>
    </row>
    <row r="319" customFormat="false" ht="12.8" hidden="false" customHeight="false" outlineLevel="0" collapsed="false">
      <c r="A319" s="73" t="s">
        <v>465</v>
      </c>
      <c r="B319" s="74" t="s">
        <v>470</v>
      </c>
      <c r="C319" s="75"/>
      <c r="D319" s="39" t="str">
        <f aca="false">IF(L319=L$22,L$21,IF(M319=M$22,M$21,K319))</f>
        <v>M5</v>
      </c>
      <c r="E319" s="82" t="n">
        <f aca="false">Q319</f>
        <v>1005</v>
      </c>
      <c r="F319" s="20"/>
      <c r="G319" s="77" t="n">
        <f aca="false">R319</f>
        <v>1.55</v>
      </c>
      <c r="H319" s="77" t="n">
        <f aca="false">G319*C319</f>
        <v>0</v>
      </c>
      <c r="I319" s="85" t="s">
        <v>330</v>
      </c>
      <c r="K319" s="78" t="s">
        <v>449</v>
      </c>
      <c r="L319" s="41"/>
      <c r="M319" s="78"/>
      <c r="N319" s="78" t="n">
        <v>1005</v>
      </c>
      <c r="O319" s="79" t="n">
        <f aca="false">IF(AND(L319="",M319=""),N319,"")</f>
        <v>1005</v>
      </c>
      <c r="P319" s="1" t="n">
        <f aca="false">VLOOKUP("CTR"&amp;N319,Cumul_par_Code_tarifaire!B$3:K$1003,2,0)</f>
        <v>0</v>
      </c>
      <c r="Q319" s="1" t="n">
        <f aca="false">IF(L319&lt;&gt;"",L$20,IF(M319&lt;&gt;"",M$20,VLOOKUP("CTR"&amp;N319,Cumul_par_Code_tarifaire!B$3:K$1003,9,0)))</f>
        <v>1005</v>
      </c>
      <c r="R319" s="1" t="n">
        <f aca="false">IF(OR(L319&lt;&gt;"",M319&lt;&gt;""),R$21,VLOOKUP("CTR"&amp;N319,Cumul_par_Code_tarifaire!B$3:K$1003,10,0))</f>
        <v>1.55</v>
      </c>
    </row>
    <row r="320" customFormat="false" ht="12.8" hidden="false" customHeight="false" outlineLevel="0" collapsed="false">
      <c r="A320" s="73" t="s">
        <v>465</v>
      </c>
      <c r="B320" s="74" t="s">
        <v>471</v>
      </c>
      <c r="C320" s="75"/>
      <c r="D320" s="39" t="str">
        <f aca="false">IF(L320=L$22,L$21,IF(M320=M$22,M$21,K320))</f>
        <v>M5</v>
      </c>
      <c r="E320" s="82" t="n">
        <f aca="false">Q320</f>
        <v>1005</v>
      </c>
      <c r="F320" s="20"/>
      <c r="G320" s="77" t="n">
        <f aca="false">R320</f>
        <v>1.55</v>
      </c>
      <c r="H320" s="77" t="n">
        <f aca="false">G320*C320</f>
        <v>0</v>
      </c>
      <c r="I320" s="85" t="s">
        <v>330</v>
      </c>
      <c r="K320" s="78" t="s">
        <v>449</v>
      </c>
      <c r="L320" s="41"/>
      <c r="M320" s="78"/>
      <c r="N320" s="78" t="n">
        <v>1005</v>
      </c>
      <c r="O320" s="79" t="n">
        <f aca="false">IF(AND(L320="",M320=""),N320,"")</f>
        <v>1005</v>
      </c>
      <c r="P320" s="1" t="n">
        <f aca="false">VLOOKUP("CTR"&amp;N320,Cumul_par_Code_tarifaire!B$3:K$1003,2,0)</f>
        <v>0</v>
      </c>
      <c r="Q320" s="1" t="n">
        <f aca="false">IF(L320&lt;&gt;"",L$20,IF(M320&lt;&gt;"",M$20,VLOOKUP("CTR"&amp;N320,Cumul_par_Code_tarifaire!B$3:K$1003,9,0)))</f>
        <v>1005</v>
      </c>
      <c r="R320" s="1" t="n">
        <f aca="false">IF(OR(L320&lt;&gt;"",M320&lt;&gt;""),R$21,VLOOKUP("CTR"&amp;N320,Cumul_par_Code_tarifaire!B$3:K$1003,10,0))</f>
        <v>1.55</v>
      </c>
    </row>
    <row r="321" customFormat="false" ht="12.8" hidden="false" customHeight="false" outlineLevel="0" collapsed="false">
      <c r="A321" s="73" t="s">
        <v>465</v>
      </c>
      <c r="B321" s="74" t="s">
        <v>472</v>
      </c>
      <c r="C321" s="75"/>
      <c r="D321" s="39" t="str">
        <f aca="false">IF(L321=L$22,L$21,IF(M321=M$22,M$21,K321))</f>
        <v>M5</v>
      </c>
      <c r="E321" s="82" t="n">
        <f aca="false">Q321</f>
        <v>1005</v>
      </c>
      <c r="F321" s="20"/>
      <c r="G321" s="77" t="n">
        <f aca="false">R321</f>
        <v>1.55</v>
      </c>
      <c r="H321" s="77" t="n">
        <f aca="false">G321*C321</f>
        <v>0</v>
      </c>
      <c r="I321" s="85" t="s">
        <v>330</v>
      </c>
      <c r="K321" s="78" t="s">
        <v>449</v>
      </c>
      <c r="L321" s="41"/>
      <c r="M321" s="78"/>
      <c r="N321" s="78" t="n">
        <v>1005</v>
      </c>
      <c r="O321" s="79" t="n">
        <f aca="false">IF(AND(L321="",M321=""),N321,"")</f>
        <v>1005</v>
      </c>
      <c r="P321" s="1" t="n">
        <f aca="false">VLOOKUP("CTR"&amp;N321,Cumul_par_Code_tarifaire!B$3:K$1003,2,0)</f>
        <v>0</v>
      </c>
      <c r="Q321" s="1" t="n">
        <f aca="false">IF(L321&lt;&gt;"",L$20,IF(M321&lt;&gt;"",M$20,VLOOKUP("CTR"&amp;N321,Cumul_par_Code_tarifaire!B$3:K$1003,9,0)))</f>
        <v>1005</v>
      </c>
      <c r="R321" s="1" t="n">
        <f aca="false">IF(OR(L321&lt;&gt;"",M321&lt;&gt;""),R$21,VLOOKUP("CTR"&amp;N321,Cumul_par_Code_tarifaire!B$3:K$1003,10,0))</f>
        <v>1.55</v>
      </c>
    </row>
    <row r="322" customFormat="false" ht="12.8" hidden="false" customHeight="false" outlineLevel="0" collapsed="false">
      <c r="A322" s="73" t="s">
        <v>465</v>
      </c>
      <c r="B322" s="74" t="s">
        <v>473</v>
      </c>
      <c r="C322" s="75"/>
      <c r="D322" s="39" t="str">
        <f aca="false">IF(L322=L$22,L$21,IF(M322=M$22,M$21,K322))</f>
        <v>M5</v>
      </c>
      <c r="E322" s="82" t="n">
        <f aca="false">Q322</f>
        <v>1005</v>
      </c>
      <c r="F322" s="20"/>
      <c r="G322" s="77" t="n">
        <f aca="false">R322</f>
        <v>1.55</v>
      </c>
      <c r="H322" s="77" t="n">
        <f aca="false">G322*C322</f>
        <v>0</v>
      </c>
      <c r="I322" s="85" t="s">
        <v>330</v>
      </c>
      <c r="K322" s="78" t="s">
        <v>449</v>
      </c>
      <c r="L322" s="41"/>
      <c r="M322" s="78"/>
      <c r="N322" s="78" t="n">
        <v>1005</v>
      </c>
      <c r="O322" s="79" t="n">
        <f aca="false">IF(AND(L322="",M322=""),N322,"")</f>
        <v>1005</v>
      </c>
      <c r="P322" s="1" t="n">
        <f aca="false">VLOOKUP("CTR"&amp;N322,Cumul_par_Code_tarifaire!B$3:K$1003,2,0)</f>
        <v>0</v>
      </c>
      <c r="Q322" s="1" t="n">
        <f aca="false">IF(L322&lt;&gt;"",L$20,IF(M322&lt;&gt;"",M$20,VLOOKUP("CTR"&amp;N322,Cumul_par_Code_tarifaire!B$3:K$1003,9,0)))</f>
        <v>1005</v>
      </c>
      <c r="R322" s="1" t="n">
        <f aca="false">IF(OR(L322&lt;&gt;"",M322&lt;&gt;""),R$21,VLOOKUP("CTR"&amp;N322,Cumul_par_Code_tarifaire!B$3:K$1003,10,0))</f>
        <v>1.55</v>
      </c>
    </row>
    <row r="323" customFormat="false" ht="12.8" hidden="false" customHeight="false" outlineLevel="0" collapsed="false">
      <c r="A323" s="73" t="s">
        <v>465</v>
      </c>
      <c r="B323" s="74" t="s">
        <v>474</v>
      </c>
      <c r="C323" s="75"/>
      <c r="D323" s="39" t="str">
        <f aca="false">IF(L323=L$22,L$21,IF(M323=M$22,M$21,K323))</f>
        <v>M5</v>
      </c>
      <c r="E323" s="82" t="n">
        <f aca="false">Q323</f>
        <v>1005</v>
      </c>
      <c r="F323" s="20"/>
      <c r="G323" s="77" t="n">
        <f aca="false">R323</f>
        <v>1.55</v>
      </c>
      <c r="H323" s="77" t="n">
        <f aca="false">G323*C323</f>
        <v>0</v>
      </c>
      <c r="I323" s="85" t="s">
        <v>330</v>
      </c>
      <c r="K323" s="78" t="s">
        <v>449</v>
      </c>
      <c r="L323" s="41"/>
      <c r="M323" s="78"/>
      <c r="N323" s="78" t="n">
        <v>1005</v>
      </c>
      <c r="O323" s="79" t="n">
        <f aca="false">IF(AND(L323="",M323=""),N323,"")</f>
        <v>1005</v>
      </c>
      <c r="P323" s="1" t="n">
        <f aca="false">VLOOKUP("CTR"&amp;N323,Cumul_par_Code_tarifaire!B$3:K$1003,2,0)</f>
        <v>0</v>
      </c>
      <c r="Q323" s="1" t="n">
        <f aca="false">IF(L323&lt;&gt;"",L$20,IF(M323&lt;&gt;"",M$20,VLOOKUP("CTR"&amp;N323,Cumul_par_Code_tarifaire!B$3:K$1003,9,0)))</f>
        <v>1005</v>
      </c>
      <c r="R323" s="1" t="n">
        <f aca="false">IF(OR(L323&lt;&gt;"",M323&lt;&gt;""),R$21,VLOOKUP("CTR"&amp;N323,Cumul_par_Code_tarifaire!B$3:K$1003,10,0))</f>
        <v>1.55</v>
      </c>
    </row>
    <row r="324" customFormat="false" ht="12.8" hidden="false" customHeight="false" outlineLevel="0" collapsed="false">
      <c r="A324" s="73" t="s">
        <v>465</v>
      </c>
      <c r="B324" s="74" t="s">
        <v>475</v>
      </c>
      <c r="C324" s="75"/>
      <c r="D324" s="39" t="str">
        <f aca="false">IF(L324=L$22,L$21,IF(M324=M$22,M$21,K324))</f>
        <v>M5</v>
      </c>
      <c r="E324" s="82" t="n">
        <f aca="false">Q324</f>
        <v>1005</v>
      </c>
      <c r="F324" s="20"/>
      <c r="G324" s="77" t="n">
        <f aca="false">R324</f>
        <v>1.55</v>
      </c>
      <c r="H324" s="77" t="n">
        <f aca="false">G324*C324</f>
        <v>0</v>
      </c>
      <c r="I324" s="85" t="s">
        <v>330</v>
      </c>
      <c r="K324" s="78" t="s">
        <v>449</v>
      </c>
      <c r="L324" s="41"/>
      <c r="M324" s="78"/>
      <c r="N324" s="78" t="n">
        <v>1005</v>
      </c>
      <c r="O324" s="79" t="n">
        <f aca="false">IF(AND(L324="",M324=""),N324,"")</f>
        <v>1005</v>
      </c>
      <c r="P324" s="1" t="n">
        <f aca="false">VLOOKUP("CTR"&amp;N324,Cumul_par_Code_tarifaire!B$3:K$1003,2,0)</f>
        <v>0</v>
      </c>
      <c r="Q324" s="1" t="n">
        <f aca="false">IF(L324&lt;&gt;"",L$20,IF(M324&lt;&gt;"",M$20,VLOOKUP("CTR"&amp;N324,Cumul_par_Code_tarifaire!B$3:K$1003,9,0)))</f>
        <v>1005</v>
      </c>
      <c r="R324" s="1" t="n">
        <f aca="false">IF(OR(L324&lt;&gt;"",M324&lt;&gt;""),R$21,VLOOKUP("CTR"&amp;N324,Cumul_par_Code_tarifaire!B$3:K$1003,10,0))</f>
        <v>1.55</v>
      </c>
    </row>
    <row r="325" customFormat="false" ht="12.8" hidden="false" customHeight="false" outlineLevel="0" collapsed="false">
      <c r="A325" s="73" t="s">
        <v>465</v>
      </c>
      <c r="B325" s="74" t="s">
        <v>476</v>
      </c>
      <c r="C325" s="75"/>
      <c r="D325" s="39" t="str">
        <f aca="false">IF(L325=L$22,L$21,IF(M325=M$22,M$21,K325))</f>
        <v>M5</v>
      </c>
      <c r="E325" s="82" t="n">
        <f aca="false">Q325</f>
        <v>1005</v>
      </c>
      <c r="F325" s="20"/>
      <c r="G325" s="77" t="n">
        <f aca="false">R325</f>
        <v>1.55</v>
      </c>
      <c r="H325" s="77" t="n">
        <f aca="false">G325*C325</f>
        <v>0</v>
      </c>
      <c r="I325" s="85" t="s">
        <v>330</v>
      </c>
      <c r="K325" s="78" t="s">
        <v>449</v>
      </c>
      <c r="L325" s="41"/>
      <c r="M325" s="78"/>
      <c r="N325" s="78" t="n">
        <v>1005</v>
      </c>
      <c r="O325" s="79" t="n">
        <f aca="false">IF(AND(L325="",M325=""),N325,"")</f>
        <v>1005</v>
      </c>
      <c r="P325" s="1" t="n">
        <f aca="false">VLOOKUP("CTR"&amp;N325,Cumul_par_Code_tarifaire!B$3:K$1003,2,0)</f>
        <v>0</v>
      </c>
      <c r="Q325" s="1" t="n">
        <f aca="false">IF(L325&lt;&gt;"",L$20,IF(M325&lt;&gt;"",M$20,VLOOKUP("CTR"&amp;N325,Cumul_par_Code_tarifaire!B$3:K$1003,9,0)))</f>
        <v>1005</v>
      </c>
      <c r="R325" s="1" t="n">
        <f aca="false">IF(OR(L325&lt;&gt;"",M325&lt;&gt;""),R$21,VLOOKUP("CTR"&amp;N325,Cumul_par_Code_tarifaire!B$3:K$1003,10,0))</f>
        <v>1.55</v>
      </c>
    </row>
    <row r="326" customFormat="false" ht="12.8" hidden="false" customHeight="false" outlineLevel="0" collapsed="false">
      <c r="A326" s="73" t="s">
        <v>465</v>
      </c>
      <c r="B326" s="74" t="s">
        <v>477</v>
      </c>
      <c r="C326" s="75"/>
      <c r="D326" s="39" t="str">
        <f aca="false">IF(L326=L$22,L$21,IF(M326=M$22,M$21,K326))</f>
        <v>M5</v>
      </c>
      <c r="E326" s="82" t="n">
        <f aca="false">Q326</f>
        <v>1005</v>
      </c>
      <c r="F326" s="20"/>
      <c r="G326" s="77" t="n">
        <f aca="false">R326</f>
        <v>1.55</v>
      </c>
      <c r="H326" s="77" t="n">
        <f aca="false">G326*C326</f>
        <v>0</v>
      </c>
      <c r="I326" s="85" t="s">
        <v>330</v>
      </c>
      <c r="K326" s="78" t="s">
        <v>449</v>
      </c>
      <c r="L326" s="41"/>
      <c r="M326" s="78"/>
      <c r="N326" s="78" t="n">
        <v>1005</v>
      </c>
      <c r="O326" s="79" t="n">
        <f aca="false">IF(AND(L326="",M326=""),N326,"")</f>
        <v>1005</v>
      </c>
      <c r="P326" s="1" t="n">
        <f aca="false">VLOOKUP("CTR"&amp;N326,Cumul_par_Code_tarifaire!B$3:K$1003,2,0)</f>
        <v>0</v>
      </c>
      <c r="Q326" s="1" t="n">
        <f aca="false">IF(L326&lt;&gt;"",L$20,IF(M326&lt;&gt;"",M$20,VLOOKUP("CTR"&amp;N326,Cumul_par_Code_tarifaire!B$3:K$1003,9,0)))</f>
        <v>1005</v>
      </c>
      <c r="R326" s="1" t="n">
        <f aca="false">IF(OR(L326&lt;&gt;"",M326&lt;&gt;""),R$21,VLOOKUP("CTR"&amp;N326,Cumul_par_Code_tarifaire!B$3:K$1003,10,0))</f>
        <v>1.55</v>
      </c>
    </row>
    <row r="327" customFormat="false" ht="12.8" hidden="false" customHeight="false" outlineLevel="0" collapsed="false">
      <c r="A327" s="73" t="s">
        <v>465</v>
      </c>
      <c r="B327" s="74" t="s">
        <v>478</v>
      </c>
      <c r="C327" s="75"/>
      <c r="D327" s="39" t="str">
        <f aca="false">IF(L327=L$22,L$21,IF(M327=M$22,M$21,K327))</f>
        <v>M5</v>
      </c>
      <c r="E327" s="82" t="n">
        <f aca="false">Q327</f>
        <v>1005</v>
      </c>
      <c r="F327" s="20"/>
      <c r="G327" s="77" t="n">
        <f aca="false">R327</f>
        <v>1.55</v>
      </c>
      <c r="H327" s="77" t="n">
        <f aca="false">G327*C327</f>
        <v>0</v>
      </c>
      <c r="I327" s="85" t="s">
        <v>330</v>
      </c>
      <c r="K327" s="78" t="s">
        <v>449</v>
      </c>
      <c r="L327" s="41"/>
      <c r="M327" s="78"/>
      <c r="N327" s="78" t="n">
        <v>1005</v>
      </c>
      <c r="O327" s="79" t="n">
        <f aca="false">IF(AND(L327="",M327=""),N327,"")</f>
        <v>1005</v>
      </c>
      <c r="P327" s="1" t="n">
        <f aca="false">VLOOKUP("CTR"&amp;N327,Cumul_par_Code_tarifaire!B$3:K$1003,2,0)</f>
        <v>0</v>
      </c>
      <c r="Q327" s="1" t="n">
        <f aca="false">IF(L327&lt;&gt;"",L$20,IF(M327&lt;&gt;"",M$20,VLOOKUP("CTR"&amp;N327,Cumul_par_Code_tarifaire!B$3:K$1003,9,0)))</f>
        <v>1005</v>
      </c>
      <c r="R327" s="1" t="n">
        <f aca="false">IF(OR(L327&lt;&gt;"",M327&lt;&gt;""),R$21,VLOOKUP("CTR"&amp;N327,Cumul_par_Code_tarifaire!B$3:K$1003,10,0))</f>
        <v>1.55</v>
      </c>
    </row>
    <row r="328" customFormat="false" ht="12.8" hidden="false" customHeight="false" outlineLevel="0" collapsed="false">
      <c r="A328" s="73" t="s">
        <v>465</v>
      </c>
      <c r="B328" s="74" t="s">
        <v>479</v>
      </c>
      <c r="C328" s="29"/>
      <c r="D328" s="39" t="str">
        <f aca="false">IF(L328=L$22,L$21,IF(M328=M$22,M$21,K328))</f>
        <v>M5</v>
      </c>
      <c r="E328" s="82" t="n">
        <f aca="false">Q328</f>
        <v>1005</v>
      </c>
      <c r="F328" s="20"/>
      <c r="G328" s="77" t="n">
        <f aca="false">R328</f>
        <v>1.55</v>
      </c>
      <c r="H328" s="77" t="n">
        <f aca="false">G328*C328</f>
        <v>0</v>
      </c>
      <c r="I328" s="85" t="s">
        <v>330</v>
      </c>
      <c r="K328" s="78" t="s">
        <v>449</v>
      </c>
      <c r="L328" s="41"/>
      <c r="M328" s="78"/>
      <c r="N328" s="78" t="n">
        <v>1005</v>
      </c>
      <c r="O328" s="79" t="n">
        <f aca="false">IF(AND(L328="",M328=""),N328,"")</f>
        <v>1005</v>
      </c>
      <c r="P328" s="1" t="n">
        <f aca="false">VLOOKUP("CTR"&amp;N328,Cumul_par_Code_tarifaire!B$3:K$1003,2,0)</f>
        <v>0</v>
      </c>
      <c r="Q328" s="1" t="n">
        <f aca="false">IF(L328&lt;&gt;"",L$20,IF(M328&lt;&gt;"",M$20,VLOOKUP("CTR"&amp;N328,Cumul_par_Code_tarifaire!B$3:K$1003,9,0)))</f>
        <v>1005</v>
      </c>
      <c r="R328" s="1" t="n">
        <f aca="false">IF(OR(L328&lt;&gt;"",M328&lt;&gt;""),R$21,VLOOKUP("CTR"&amp;N328,Cumul_par_Code_tarifaire!B$3:K$1003,10,0))</f>
        <v>1.55</v>
      </c>
    </row>
    <row r="329" customFormat="false" ht="12.8" hidden="false" customHeight="false" outlineLevel="0" collapsed="false">
      <c r="A329" s="73" t="s">
        <v>465</v>
      </c>
      <c r="B329" s="74" t="s">
        <v>480</v>
      </c>
      <c r="C329" s="75"/>
      <c r="D329" s="39" t="str">
        <f aca="false">IF(L329=L$22,L$21,IF(M329=M$22,M$21,K329))</f>
        <v>M5</v>
      </c>
      <c r="E329" s="82" t="n">
        <f aca="false">Q329</f>
        <v>1005</v>
      </c>
      <c r="F329" s="20"/>
      <c r="G329" s="77" t="n">
        <f aca="false">R329</f>
        <v>1.55</v>
      </c>
      <c r="H329" s="77" t="n">
        <f aca="false">G329*C329</f>
        <v>0</v>
      </c>
      <c r="I329" s="85" t="s">
        <v>330</v>
      </c>
      <c r="K329" s="78" t="s">
        <v>449</v>
      </c>
      <c r="L329" s="41"/>
      <c r="M329" s="78"/>
      <c r="N329" s="78" t="n">
        <v>1005</v>
      </c>
      <c r="O329" s="79" t="n">
        <f aca="false">IF(AND(L329="",M329=""),N329,"")</f>
        <v>1005</v>
      </c>
      <c r="P329" s="1" t="n">
        <f aca="false">VLOOKUP("CTR"&amp;N329,Cumul_par_Code_tarifaire!B$3:K$1003,2,0)</f>
        <v>0</v>
      </c>
      <c r="Q329" s="1" t="n">
        <f aca="false">IF(L329&lt;&gt;"",L$20,IF(M329&lt;&gt;"",M$20,VLOOKUP("CTR"&amp;N329,Cumul_par_Code_tarifaire!B$3:K$1003,9,0)))</f>
        <v>1005</v>
      </c>
      <c r="R329" s="1" t="n">
        <f aca="false">IF(OR(L329&lt;&gt;"",M329&lt;&gt;""),R$21,VLOOKUP("CTR"&amp;N329,Cumul_par_Code_tarifaire!B$3:K$1003,10,0))</f>
        <v>1.55</v>
      </c>
    </row>
    <row r="330" customFormat="false" ht="12.8" hidden="false" customHeight="false" outlineLevel="0" collapsed="false">
      <c r="A330" s="73" t="s">
        <v>465</v>
      </c>
      <c r="B330" s="74" t="s">
        <v>481</v>
      </c>
      <c r="C330" s="75"/>
      <c r="D330" s="39" t="str">
        <f aca="false">IF(L330=L$22,L$21,IF(M330=M$22,M$21,K330))</f>
        <v>M5</v>
      </c>
      <c r="E330" s="82" t="n">
        <f aca="false">Q330</f>
        <v>1005</v>
      </c>
      <c r="F330" s="20"/>
      <c r="G330" s="77" t="n">
        <f aca="false">R330</f>
        <v>1.55</v>
      </c>
      <c r="H330" s="77" t="n">
        <f aca="false">G330*C330</f>
        <v>0</v>
      </c>
      <c r="I330" s="85" t="s">
        <v>330</v>
      </c>
      <c r="K330" s="78" t="s">
        <v>449</v>
      </c>
      <c r="L330" s="41"/>
      <c r="M330" s="78"/>
      <c r="N330" s="78" t="n">
        <v>1005</v>
      </c>
      <c r="O330" s="79" t="n">
        <f aca="false">IF(AND(L330="",M330=""),N330,"")</f>
        <v>1005</v>
      </c>
      <c r="P330" s="1" t="n">
        <f aca="false">VLOOKUP("CTR"&amp;N330,Cumul_par_Code_tarifaire!B$3:K$1003,2,0)</f>
        <v>0</v>
      </c>
      <c r="Q330" s="1" t="n">
        <f aca="false">IF(L330&lt;&gt;"",L$20,IF(M330&lt;&gt;"",M$20,VLOOKUP("CTR"&amp;N330,Cumul_par_Code_tarifaire!B$3:K$1003,9,0)))</f>
        <v>1005</v>
      </c>
      <c r="R330" s="1" t="n">
        <f aca="false">IF(OR(L330&lt;&gt;"",M330&lt;&gt;""),R$21,VLOOKUP("CTR"&amp;N330,Cumul_par_Code_tarifaire!B$3:K$1003,10,0))</f>
        <v>1.55</v>
      </c>
    </row>
    <row r="331" customFormat="false" ht="12.8" hidden="false" customHeight="false" outlineLevel="0" collapsed="false">
      <c r="A331" s="73" t="s">
        <v>465</v>
      </c>
      <c r="B331" s="74" t="s">
        <v>482</v>
      </c>
      <c r="C331" s="75"/>
      <c r="D331" s="39" t="str">
        <f aca="false">IF(L331=L$22,L$21,IF(M331=M$22,M$21,K331))</f>
        <v>M5</v>
      </c>
      <c r="E331" s="82" t="n">
        <f aca="false">Q331</f>
        <v>1005</v>
      </c>
      <c r="F331" s="20"/>
      <c r="G331" s="77" t="n">
        <f aca="false">R331</f>
        <v>1.55</v>
      </c>
      <c r="H331" s="77" t="n">
        <f aca="false">G331*C331</f>
        <v>0</v>
      </c>
      <c r="I331" s="85" t="s">
        <v>330</v>
      </c>
      <c r="K331" s="78" t="s">
        <v>449</v>
      </c>
      <c r="L331" s="41"/>
      <c r="M331" s="78"/>
      <c r="N331" s="78" t="n">
        <v>1005</v>
      </c>
      <c r="O331" s="79" t="n">
        <f aca="false">IF(AND(L331="",M331=""),N331,"")</f>
        <v>1005</v>
      </c>
      <c r="P331" s="1" t="n">
        <f aca="false">VLOOKUP("CTR"&amp;N331,Cumul_par_Code_tarifaire!B$3:K$1003,2,0)</f>
        <v>0</v>
      </c>
      <c r="Q331" s="1" t="n">
        <f aca="false">IF(L331&lt;&gt;"",L$20,IF(M331&lt;&gt;"",M$20,VLOOKUP("CTR"&amp;N331,Cumul_par_Code_tarifaire!B$3:K$1003,9,0)))</f>
        <v>1005</v>
      </c>
      <c r="R331" s="1" t="n">
        <f aca="false">IF(OR(L331&lt;&gt;"",M331&lt;&gt;""),R$21,VLOOKUP("CTR"&amp;N331,Cumul_par_Code_tarifaire!B$3:K$1003,10,0))</f>
        <v>1.55</v>
      </c>
    </row>
    <row r="332" customFormat="false" ht="12.8" hidden="false" customHeight="false" outlineLevel="0" collapsed="false">
      <c r="A332" s="73" t="s">
        <v>465</v>
      </c>
      <c r="B332" s="74" t="s">
        <v>483</v>
      </c>
      <c r="C332" s="75"/>
      <c r="D332" s="39" t="str">
        <f aca="false">IF(L332=L$22,L$21,IF(M332=M$22,M$21,K332))</f>
        <v>M5</v>
      </c>
      <c r="E332" s="82" t="n">
        <f aca="false">Q332</f>
        <v>1005</v>
      </c>
      <c r="F332" s="20"/>
      <c r="G332" s="77" t="n">
        <f aca="false">R332</f>
        <v>1.55</v>
      </c>
      <c r="H332" s="77" t="n">
        <f aca="false">G332*C332</f>
        <v>0</v>
      </c>
      <c r="I332" s="85" t="s">
        <v>330</v>
      </c>
      <c r="K332" s="78" t="s">
        <v>449</v>
      </c>
      <c r="L332" s="41"/>
      <c r="M332" s="78"/>
      <c r="N332" s="78" t="n">
        <v>1005</v>
      </c>
      <c r="O332" s="79" t="n">
        <f aca="false">IF(AND(L332="",M332=""),N332,"")</f>
        <v>1005</v>
      </c>
      <c r="P332" s="1" t="n">
        <f aca="false">VLOOKUP("CTR"&amp;N332,Cumul_par_Code_tarifaire!B$3:K$1003,2,0)</f>
        <v>0</v>
      </c>
      <c r="Q332" s="1" t="n">
        <f aca="false">IF(L332&lt;&gt;"",L$20,IF(M332&lt;&gt;"",M$20,VLOOKUP("CTR"&amp;N332,Cumul_par_Code_tarifaire!B$3:K$1003,9,0)))</f>
        <v>1005</v>
      </c>
      <c r="R332" s="1" t="n">
        <f aca="false">IF(OR(L332&lt;&gt;"",M332&lt;&gt;""),R$21,VLOOKUP("CTR"&amp;N332,Cumul_par_Code_tarifaire!B$3:K$1003,10,0))</f>
        <v>1.55</v>
      </c>
    </row>
    <row r="333" customFormat="false" ht="12.8" hidden="false" customHeight="false" outlineLevel="0" collapsed="false">
      <c r="A333" s="73" t="s">
        <v>465</v>
      </c>
      <c r="B333" s="74" t="s">
        <v>484</v>
      </c>
      <c r="C333" s="75"/>
      <c r="D333" s="39" t="str">
        <f aca="false">IF(L333=L$22,L$21,IF(M333=M$22,M$21,K333))</f>
        <v>M5</v>
      </c>
      <c r="E333" s="82" t="n">
        <f aca="false">Q333</f>
        <v>1005</v>
      </c>
      <c r="F333" s="20"/>
      <c r="G333" s="77" t="n">
        <f aca="false">R333</f>
        <v>1.55</v>
      </c>
      <c r="H333" s="77" t="n">
        <f aca="false">G333*C333</f>
        <v>0</v>
      </c>
      <c r="I333" s="85" t="s">
        <v>330</v>
      </c>
      <c r="K333" s="78" t="s">
        <v>449</v>
      </c>
      <c r="L333" s="41"/>
      <c r="M333" s="78"/>
      <c r="N333" s="78" t="n">
        <v>1005</v>
      </c>
      <c r="O333" s="79" t="n">
        <f aca="false">IF(AND(L333="",M333=""),N333,"")</f>
        <v>1005</v>
      </c>
      <c r="P333" s="1" t="n">
        <f aca="false">VLOOKUP("CTR"&amp;N333,Cumul_par_Code_tarifaire!B$3:K$1003,2,0)</f>
        <v>0</v>
      </c>
      <c r="Q333" s="1" t="n">
        <f aca="false">IF(L333&lt;&gt;"",L$20,IF(M333&lt;&gt;"",M$20,VLOOKUP("CTR"&amp;N333,Cumul_par_Code_tarifaire!B$3:K$1003,9,0)))</f>
        <v>1005</v>
      </c>
      <c r="R333" s="1" t="n">
        <f aca="false">IF(OR(L333&lt;&gt;"",M333&lt;&gt;""),R$21,VLOOKUP("CTR"&amp;N333,Cumul_par_Code_tarifaire!B$3:K$1003,10,0))</f>
        <v>1.55</v>
      </c>
    </row>
    <row r="334" customFormat="false" ht="12.8" hidden="false" customHeight="false" outlineLevel="0" collapsed="false">
      <c r="A334" s="73" t="s">
        <v>465</v>
      </c>
      <c r="B334" s="74" t="s">
        <v>485</v>
      </c>
      <c r="C334" s="75"/>
      <c r="D334" s="39" t="str">
        <f aca="false">IF(L334=L$22,L$21,IF(M334=M$22,M$21,K334))</f>
        <v>M5</v>
      </c>
      <c r="E334" s="82" t="n">
        <f aca="false">Q334</f>
        <v>1005</v>
      </c>
      <c r="F334" s="20"/>
      <c r="G334" s="77" t="n">
        <f aca="false">R334</f>
        <v>1.55</v>
      </c>
      <c r="H334" s="77" t="n">
        <f aca="false">G334*C334</f>
        <v>0</v>
      </c>
      <c r="I334" s="85" t="s">
        <v>330</v>
      </c>
      <c r="K334" s="78" t="s">
        <v>449</v>
      </c>
      <c r="L334" s="41"/>
      <c r="M334" s="78"/>
      <c r="N334" s="78" t="n">
        <v>1005</v>
      </c>
      <c r="O334" s="79" t="n">
        <f aca="false">IF(AND(L334="",M334=""),N334,"")</f>
        <v>1005</v>
      </c>
      <c r="P334" s="1" t="n">
        <f aca="false">VLOOKUP("CTR"&amp;N334,Cumul_par_Code_tarifaire!B$3:K$1003,2,0)</f>
        <v>0</v>
      </c>
      <c r="Q334" s="1" t="n">
        <f aca="false">IF(L334&lt;&gt;"",L$20,IF(M334&lt;&gt;"",M$20,VLOOKUP("CTR"&amp;N334,Cumul_par_Code_tarifaire!B$3:K$1003,9,0)))</f>
        <v>1005</v>
      </c>
      <c r="R334" s="1" t="n">
        <f aca="false">IF(OR(L334&lt;&gt;"",M334&lt;&gt;""),R$21,VLOOKUP("CTR"&amp;N334,Cumul_par_Code_tarifaire!B$3:K$1003,10,0))</f>
        <v>1.55</v>
      </c>
    </row>
    <row r="335" customFormat="false" ht="12.8" hidden="false" customHeight="false" outlineLevel="0" collapsed="false">
      <c r="A335" s="73" t="s">
        <v>465</v>
      </c>
      <c r="B335" s="74" t="s">
        <v>486</v>
      </c>
      <c r="C335" s="75"/>
      <c r="D335" s="39" t="str">
        <f aca="false">IF(L335=L$22,L$21,IF(M335=M$22,M$21,K335))</f>
        <v>M5</v>
      </c>
      <c r="E335" s="82" t="n">
        <f aca="false">Q335</f>
        <v>1005</v>
      </c>
      <c r="F335" s="20"/>
      <c r="G335" s="77" t="n">
        <f aca="false">R335</f>
        <v>1.55</v>
      </c>
      <c r="H335" s="77" t="n">
        <f aca="false">G335*C335</f>
        <v>0</v>
      </c>
      <c r="I335" s="85" t="s">
        <v>330</v>
      </c>
      <c r="K335" s="78" t="s">
        <v>449</v>
      </c>
      <c r="L335" s="41"/>
      <c r="M335" s="78"/>
      <c r="N335" s="78" t="n">
        <v>1005</v>
      </c>
      <c r="O335" s="79" t="n">
        <f aca="false">IF(AND(L335="",M335=""),N335,"")</f>
        <v>1005</v>
      </c>
      <c r="P335" s="1" t="n">
        <f aca="false">VLOOKUP("CTR"&amp;N335,Cumul_par_Code_tarifaire!B$3:K$1003,2,0)</f>
        <v>0</v>
      </c>
      <c r="Q335" s="1" t="n">
        <f aca="false">IF(L335&lt;&gt;"",L$20,IF(M335&lt;&gt;"",M$20,VLOOKUP("CTR"&amp;N335,Cumul_par_Code_tarifaire!B$3:K$1003,9,0)))</f>
        <v>1005</v>
      </c>
      <c r="R335" s="1" t="n">
        <f aca="false">IF(OR(L335&lt;&gt;"",M335&lt;&gt;""),R$21,VLOOKUP("CTR"&amp;N335,Cumul_par_Code_tarifaire!B$3:K$1003,10,0))</f>
        <v>1.55</v>
      </c>
    </row>
    <row r="336" customFormat="false" ht="12.8" hidden="false" customHeight="false" outlineLevel="0" collapsed="false">
      <c r="A336" s="73" t="s">
        <v>465</v>
      </c>
      <c r="B336" s="74" t="s">
        <v>487</v>
      </c>
      <c r="C336" s="75"/>
      <c r="D336" s="39" t="str">
        <f aca="false">IF(L336=L$22,L$21,IF(M336=M$22,M$21,K336))</f>
        <v>M5</v>
      </c>
      <c r="E336" s="82" t="n">
        <f aca="false">Q336</f>
        <v>1005</v>
      </c>
      <c r="F336" s="20"/>
      <c r="G336" s="77" t="n">
        <f aca="false">R336</f>
        <v>1.55</v>
      </c>
      <c r="H336" s="77" t="n">
        <f aca="false">G336*C336</f>
        <v>0</v>
      </c>
      <c r="I336" s="85" t="s">
        <v>330</v>
      </c>
      <c r="K336" s="78" t="s">
        <v>449</v>
      </c>
      <c r="L336" s="41"/>
      <c r="M336" s="78"/>
      <c r="N336" s="78" t="n">
        <v>1005</v>
      </c>
      <c r="O336" s="79" t="n">
        <f aca="false">IF(AND(L336="",M336=""),N336,"")</f>
        <v>1005</v>
      </c>
      <c r="P336" s="1" t="n">
        <f aca="false">VLOOKUP("CTR"&amp;N336,Cumul_par_Code_tarifaire!B$3:K$1003,2,0)</f>
        <v>0</v>
      </c>
      <c r="Q336" s="1" t="n">
        <f aca="false">IF(L336&lt;&gt;"",L$20,IF(M336&lt;&gt;"",M$20,VLOOKUP("CTR"&amp;N336,Cumul_par_Code_tarifaire!B$3:K$1003,9,0)))</f>
        <v>1005</v>
      </c>
      <c r="R336" s="1" t="n">
        <f aca="false">IF(OR(L336&lt;&gt;"",M336&lt;&gt;""),R$21,VLOOKUP("CTR"&amp;N336,Cumul_par_Code_tarifaire!B$3:K$1003,10,0))</f>
        <v>1.55</v>
      </c>
    </row>
    <row r="337" customFormat="false" ht="12.8" hidden="false" customHeight="false" outlineLevel="0" collapsed="false">
      <c r="A337" s="73" t="s">
        <v>465</v>
      </c>
      <c r="B337" s="74" t="s">
        <v>488</v>
      </c>
      <c r="C337" s="75"/>
      <c r="D337" s="39" t="str">
        <f aca="false">IF(L337=L$22,L$21,IF(M337=M$22,M$21,K337))</f>
        <v>M5</v>
      </c>
      <c r="E337" s="82" t="n">
        <f aca="false">Q337</f>
        <v>1005</v>
      </c>
      <c r="F337" s="20"/>
      <c r="G337" s="77" t="n">
        <f aca="false">R337</f>
        <v>1.55</v>
      </c>
      <c r="H337" s="77" t="n">
        <f aca="false">G337*C337</f>
        <v>0</v>
      </c>
      <c r="I337" s="85" t="s">
        <v>330</v>
      </c>
      <c r="K337" s="78" t="s">
        <v>449</v>
      </c>
      <c r="L337" s="41"/>
      <c r="M337" s="78"/>
      <c r="N337" s="78" t="n">
        <v>1005</v>
      </c>
      <c r="O337" s="79" t="n">
        <f aca="false">IF(AND(L337="",M337=""),N337,"")</f>
        <v>1005</v>
      </c>
      <c r="P337" s="1" t="n">
        <f aca="false">VLOOKUP("CTR"&amp;N337,Cumul_par_Code_tarifaire!B$3:K$1003,2,0)</f>
        <v>0</v>
      </c>
      <c r="Q337" s="1" t="n">
        <f aca="false">IF(L337&lt;&gt;"",L$20,IF(M337&lt;&gt;"",M$20,VLOOKUP("CTR"&amp;N337,Cumul_par_Code_tarifaire!B$3:K$1003,9,0)))</f>
        <v>1005</v>
      </c>
      <c r="R337" s="1" t="n">
        <f aca="false">IF(OR(L337&lt;&gt;"",M337&lt;&gt;""),R$21,VLOOKUP("CTR"&amp;N337,Cumul_par_Code_tarifaire!B$3:K$1003,10,0))</f>
        <v>1.55</v>
      </c>
    </row>
    <row r="338" customFormat="false" ht="12.8" hidden="false" customHeight="false" outlineLevel="0" collapsed="false">
      <c r="A338" s="73" t="s">
        <v>465</v>
      </c>
      <c r="B338" s="74" t="s">
        <v>489</v>
      </c>
      <c r="C338" s="29"/>
      <c r="D338" s="39" t="str">
        <f aca="false">IF(L338=L$22,L$21,IF(M338=M$22,M$21,K338))</f>
        <v>M5</v>
      </c>
      <c r="E338" s="82" t="n">
        <f aca="false">Q338</f>
        <v>1005</v>
      </c>
      <c r="F338" s="20"/>
      <c r="G338" s="77" t="n">
        <f aca="false">R338</f>
        <v>1.55</v>
      </c>
      <c r="H338" s="77" t="n">
        <f aca="false">G338*C338</f>
        <v>0</v>
      </c>
      <c r="I338" s="85" t="s">
        <v>330</v>
      </c>
      <c r="K338" s="78" t="s">
        <v>449</v>
      </c>
      <c r="L338" s="41"/>
      <c r="M338" s="78"/>
      <c r="N338" s="78" t="n">
        <v>1005</v>
      </c>
      <c r="O338" s="79" t="n">
        <f aca="false">IF(AND(L338="",M338=""),N338,"")</f>
        <v>1005</v>
      </c>
      <c r="P338" s="1" t="n">
        <f aca="false">VLOOKUP("CTR"&amp;N338,Cumul_par_Code_tarifaire!B$3:K$1003,2,0)</f>
        <v>0</v>
      </c>
      <c r="Q338" s="1" t="n">
        <f aca="false">IF(L338&lt;&gt;"",L$20,IF(M338&lt;&gt;"",M$20,VLOOKUP("CTR"&amp;N338,Cumul_par_Code_tarifaire!B$3:K$1003,9,0)))</f>
        <v>1005</v>
      </c>
      <c r="R338" s="1" t="n">
        <f aca="false">IF(OR(L338&lt;&gt;"",M338&lt;&gt;""),R$21,VLOOKUP("CTR"&amp;N338,Cumul_par_Code_tarifaire!B$3:K$1003,10,0))</f>
        <v>1.55</v>
      </c>
    </row>
    <row r="339" customFormat="false" ht="12.8" hidden="false" customHeight="false" outlineLevel="0" collapsed="false">
      <c r="A339" s="73" t="s">
        <v>465</v>
      </c>
      <c r="B339" s="74" t="s">
        <v>490</v>
      </c>
      <c r="C339" s="75"/>
      <c r="D339" s="39" t="str">
        <f aca="false">IF(L339=L$22,L$21,IF(M339=M$22,M$21,K339))</f>
        <v>M5</v>
      </c>
      <c r="E339" s="82" t="n">
        <f aca="false">Q339</f>
        <v>1005</v>
      </c>
      <c r="F339" s="20"/>
      <c r="G339" s="77" t="n">
        <f aca="false">R339</f>
        <v>1.55</v>
      </c>
      <c r="H339" s="77" t="n">
        <f aca="false">G339*C339</f>
        <v>0</v>
      </c>
      <c r="I339" s="85" t="s">
        <v>330</v>
      </c>
      <c r="K339" s="78" t="s">
        <v>449</v>
      </c>
      <c r="L339" s="41"/>
      <c r="M339" s="78"/>
      <c r="N339" s="78" t="n">
        <v>1005</v>
      </c>
      <c r="O339" s="79" t="n">
        <f aca="false">IF(AND(L339="",M339=""),N339,"")</f>
        <v>1005</v>
      </c>
      <c r="P339" s="1" t="n">
        <f aca="false">VLOOKUP("CTR"&amp;N339,Cumul_par_Code_tarifaire!B$3:K$1003,2,0)</f>
        <v>0</v>
      </c>
      <c r="Q339" s="1" t="n">
        <f aca="false">IF(L339&lt;&gt;"",L$20,IF(M339&lt;&gt;"",M$20,VLOOKUP("CTR"&amp;N339,Cumul_par_Code_tarifaire!B$3:K$1003,9,0)))</f>
        <v>1005</v>
      </c>
      <c r="R339" s="1" t="n">
        <f aca="false">IF(OR(L339&lt;&gt;"",M339&lt;&gt;""),R$21,VLOOKUP("CTR"&amp;N339,Cumul_par_Code_tarifaire!B$3:K$1003,10,0))</f>
        <v>1.55</v>
      </c>
    </row>
    <row r="340" customFormat="false" ht="12.8" hidden="false" customHeight="false" outlineLevel="0" collapsed="false">
      <c r="A340" s="73" t="s">
        <v>465</v>
      </c>
      <c r="B340" s="74" t="s">
        <v>491</v>
      </c>
      <c r="C340" s="29"/>
      <c r="D340" s="39" t="str">
        <f aca="false">IF(L340=L$22,L$21,IF(M340=M$22,M$21,K340))</f>
        <v>M5</v>
      </c>
      <c r="E340" s="82" t="n">
        <f aca="false">Q340</f>
        <v>1005</v>
      </c>
      <c r="F340" s="20"/>
      <c r="G340" s="77" t="n">
        <f aca="false">R340</f>
        <v>1.55</v>
      </c>
      <c r="H340" s="77" t="n">
        <f aca="false">G340*C340</f>
        <v>0</v>
      </c>
      <c r="I340" s="85" t="s">
        <v>330</v>
      </c>
      <c r="K340" s="78" t="s">
        <v>449</v>
      </c>
      <c r="L340" s="41"/>
      <c r="M340" s="78"/>
      <c r="N340" s="78" t="n">
        <v>1005</v>
      </c>
      <c r="O340" s="79" t="n">
        <f aca="false">IF(AND(L340="",M340=""),N340,"")</f>
        <v>1005</v>
      </c>
      <c r="P340" s="1" t="n">
        <f aca="false">VLOOKUP("CTR"&amp;N340,Cumul_par_Code_tarifaire!B$3:K$1003,2,0)</f>
        <v>0</v>
      </c>
      <c r="Q340" s="1" t="n">
        <f aca="false">IF(L340&lt;&gt;"",L$20,IF(M340&lt;&gt;"",M$20,VLOOKUP("CTR"&amp;N340,Cumul_par_Code_tarifaire!B$3:K$1003,9,0)))</f>
        <v>1005</v>
      </c>
      <c r="R340" s="1" t="n">
        <f aca="false">IF(OR(L340&lt;&gt;"",M340&lt;&gt;""),R$21,VLOOKUP("CTR"&amp;N340,Cumul_par_Code_tarifaire!B$3:K$1003,10,0))</f>
        <v>1.55</v>
      </c>
    </row>
    <row r="341" customFormat="false" ht="12.8" hidden="false" customHeight="false" outlineLevel="0" collapsed="false">
      <c r="A341" s="73" t="s">
        <v>465</v>
      </c>
      <c r="B341" s="74" t="s">
        <v>492</v>
      </c>
      <c r="C341" s="29"/>
      <c r="D341" s="39" t="str">
        <f aca="false">IF(L341=L$22,L$21,IF(M341=M$22,M$21,K341))</f>
        <v>M5</v>
      </c>
      <c r="E341" s="82" t="n">
        <f aca="false">Q341</f>
        <v>1005</v>
      </c>
      <c r="F341" s="20"/>
      <c r="G341" s="77" t="n">
        <f aca="false">R341</f>
        <v>1.55</v>
      </c>
      <c r="H341" s="77" t="n">
        <f aca="false">G341*C341</f>
        <v>0</v>
      </c>
      <c r="I341" s="85" t="s">
        <v>330</v>
      </c>
      <c r="K341" s="78" t="s">
        <v>449</v>
      </c>
      <c r="L341" s="41"/>
      <c r="M341" s="78"/>
      <c r="N341" s="78" t="n">
        <v>1005</v>
      </c>
      <c r="O341" s="79" t="n">
        <f aca="false">IF(AND(L341="",M341=""),N341,"")</f>
        <v>1005</v>
      </c>
      <c r="P341" s="1" t="n">
        <f aca="false">VLOOKUP("CTR"&amp;N341,Cumul_par_Code_tarifaire!B$3:K$1003,2,0)</f>
        <v>0</v>
      </c>
      <c r="Q341" s="1" t="n">
        <f aca="false">IF(L341&lt;&gt;"",L$20,IF(M341&lt;&gt;"",M$20,VLOOKUP("CTR"&amp;N341,Cumul_par_Code_tarifaire!B$3:K$1003,9,0)))</f>
        <v>1005</v>
      </c>
      <c r="R341" s="1" t="n">
        <f aca="false">IF(OR(L341&lt;&gt;"",M341&lt;&gt;""),R$21,VLOOKUP("CTR"&amp;N341,Cumul_par_Code_tarifaire!B$3:K$1003,10,0))</f>
        <v>1.55</v>
      </c>
    </row>
    <row r="342" customFormat="false" ht="12.8" hidden="false" customHeight="false" outlineLevel="0" collapsed="false">
      <c r="A342" s="73" t="s">
        <v>465</v>
      </c>
      <c r="B342" s="74" t="s">
        <v>493</v>
      </c>
      <c r="C342" s="75"/>
      <c r="D342" s="39" t="str">
        <f aca="false">IF(L342=L$22,L$21,IF(M342=M$22,M$21,K342))</f>
        <v>M5</v>
      </c>
      <c r="E342" s="82" t="n">
        <f aca="false">Q342</f>
        <v>1005</v>
      </c>
      <c r="F342" s="20"/>
      <c r="G342" s="77" t="n">
        <f aca="false">R342</f>
        <v>1.55</v>
      </c>
      <c r="H342" s="77" t="n">
        <f aca="false">G342*C342</f>
        <v>0</v>
      </c>
      <c r="I342" s="85" t="s">
        <v>330</v>
      </c>
      <c r="K342" s="78" t="s">
        <v>449</v>
      </c>
      <c r="L342" s="41"/>
      <c r="M342" s="78"/>
      <c r="N342" s="78" t="n">
        <v>1005</v>
      </c>
      <c r="O342" s="79" t="n">
        <f aca="false">IF(AND(L342="",M342=""),N342,"")</f>
        <v>1005</v>
      </c>
      <c r="P342" s="1" t="n">
        <f aca="false">VLOOKUP("CTR"&amp;N342,Cumul_par_Code_tarifaire!B$3:K$1003,2,0)</f>
        <v>0</v>
      </c>
      <c r="Q342" s="1" t="n">
        <f aca="false">IF(L342&lt;&gt;"",L$20,IF(M342&lt;&gt;"",M$20,VLOOKUP("CTR"&amp;N342,Cumul_par_Code_tarifaire!B$3:K$1003,9,0)))</f>
        <v>1005</v>
      </c>
      <c r="R342" s="1" t="n">
        <f aca="false">IF(OR(L342&lt;&gt;"",M342&lt;&gt;""),R$21,VLOOKUP("CTR"&amp;N342,Cumul_par_Code_tarifaire!B$3:K$1003,10,0))</f>
        <v>1.55</v>
      </c>
    </row>
    <row r="343" customFormat="false" ht="12.8" hidden="false" customHeight="false" outlineLevel="0" collapsed="false">
      <c r="A343" s="73" t="s">
        <v>465</v>
      </c>
      <c r="B343" s="74" t="s">
        <v>494</v>
      </c>
      <c r="C343" s="75"/>
      <c r="D343" s="39" t="str">
        <f aca="false">IF(L343=L$22,L$21,IF(M343=M$22,M$21,K343))</f>
        <v>M5</v>
      </c>
      <c r="E343" s="82" t="n">
        <f aca="false">Q343</f>
        <v>1005</v>
      </c>
      <c r="F343" s="20"/>
      <c r="G343" s="77" t="n">
        <f aca="false">R343</f>
        <v>1.55</v>
      </c>
      <c r="H343" s="77" t="n">
        <f aca="false">G343*C343</f>
        <v>0</v>
      </c>
      <c r="I343" s="85" t="s">
        <v>330</v>
      </c>
      <c r="K343" s="78" t="s">
        <v>449</v>
      </c>
      <c r="L343" s="41"/>
      <c r="M343" s="78"/>
      <c r="N343" s="78" t="n">
        <v>1005</v>
      </c>
      <c r="O343" s="79" t="n">
        <f aca="false">IF(AND(L343="",M343=""),N343,"")</f>
        <v>1005</v>
      </c>
      <c r="P343" s="1" t="n">
        <f aca="false">VLOOKUP("CTR"&amp;N343,Cumul_par_Code_tarifaire!B$3:K$1003,2,0)</f>
        <v>0</v>
      </c>
      <c r="Q343" s="1" t="n">
        <f aca="false">IF(L343&lt;&gt;"",L$20,IF(M343&lt;&gt;"",M$20,VLOOKUP("CTR"&amp;N343,Cumul_par_Code_tarifaire!B$3:K$1003,9,0)))</f>
        <v>1005</v>
      </c>
      <c r="R343" s="1" t="n">
        <f aca="false">IF(OR(L343&lt;&gt;"",M343&lt;&gt;""),R$21,VLOOKUP("CTR"&amp;N343,Cumul_par_Code_tarifaire!B$3:K$1003,10,0))</f>
        <v>1.55</v>
      </c>
    </row>
    <row r="344" s="5" customFormat="true" ht="12.8" hidden="true" customHeight="false" outlineLevel="0" collapsed="false">
      <c r="A344" s="73" t="s">
        <v>465</v>
      </c>
      <c r="B344" s="74" t="s">
        <v>495</v>
      </c>
      <c r="C344" s="75"/>
      <c r="D344" s="39" t="str">
        <f aca="false">IF(L344=L$22,L$21,IF(M344=M$22,M$21,K344))</f>
        <v>non dispo 2022</v>
      </c>
      <c r="E344" s="82" t="str">
        <f aca="false">Q344</f>
        <v>Nous Consulter</v>
      </c>
      <c r="F344" s="20"/>
      <c r="G344" s="77" t="n">
        <f aca="false">R344</f>
        <v>0</v>
      </c>
      <c r="H344" s="77" t="n">
        <f aca="false">G344*C344</f>
        <v>0</v>
      </c>
      <c r="I344" s="85" t="s">
        <v>330</v>
      </c>
      <c r="J344" s="1"/>
      <c r="K344" s="78" t="s">
        <v>449</v>
      </c>
      <c r="L344" s="41" t="s">
        <v>34</v>
      </c>
      <c r="M344" s="78" t="s">
        <v>35</v>
      </c>
      <c r="N344" s="78" t="n">
        <v>1005</v>
      </c>
      <c r="O344" s="79" t="str">
        <f aca="false">IF(AND(L344="",M344=""),N344,"")</f>
        <v/>
      </c>
      <c r="P344" s="1" t="n">
        <f aca="false">VLOOKUP("CTR"&amp;N344,Cumul_par_Code_tarifaire!B$3:K$1003,2,0)</f>
        <v>0</v>
      </c>
      <c r="Q344" s="1" t="str">
        <f aca="false">IF(L344&lt;&gt;"",L$20,IF(M344&lt;&gt;"",M$20,VLOOKUP("CTR"&amp;N344,Cumul_par_Code_tarifaire!B$3:K$1003,9,0)))</f>
        <v>Nous Consulter</v>
      </c>
      <c r="R344" s="1" t="n">
        <f aca="false">IF(OR(L344&lt;&gt;"",M344&lt;&gt;""),R$21,VLOOKUP("CTR"&amp;N344,Cumul_par_Code_tarifaire!B$3:K$1003,10,0))</f>
        <v>0</v>
      </c>
      <c r="S344" s="1"/>
    </row>
    <row r="345" customFormat="false" ht="12.8" hidden="false" customHeight="false" outlineLevel="0" collapsed="false">
      <c r="A345" s="73" t="s">
        <v>465</v>
      </c>
      <c r="B345" s="74" t="s">
        <v>496</v>
      </c>
      <c r="C345" s="75"/>
      <c r="D345" s="39" t="str">
        <f aca="false">IF(L345=L$22,L$21,IF(M345=M$22,M$21,K345))</f>
        <v>M5</v>
      </c>
      <c r="E345" s="82" t="n">
        <f aca="false">Q345</f>
        <v>1005</v>
      </c>
      <c r="F345" s="20"/>
      <c r="G345" s="77" t="n">
        <f aca="false">R345</f>
        <v>1.55</v>
      </c>
      <c r="H345" s="77" t="n">
        <f aca="false">G345*C345</f>
        <v>0</v>
      </c>
      <c r="I345" s="85" t="s">
        <v>330</v>
      </c>
      <c r="K345" s="78" t="s">
        <v>449</v>
      </c>
      <c r="L345" s="41"/>
      <c r="M345" s="78"/>
      <c r="N345" s="78" t="n">
        <v>1005</v>
      </c>
      <c r="O345" s="79" t="n">
        <f aca="false">IF(AND(L345="",M345=""),N345,"")</f>
        <v>1005</v>
      </c>
      <c r="P345" s="1" t="n">
        <f aca="false">VLOOKUP("CTR"&amp;N345,Cumul_par_Code_tarifaire!B$3:K$1003,2,0)</f>
        <v>0</v>
      </c>
      <c r="Q345" s="1" t="n">
        <f aca="false">IF(L345&lt;&gt;"",L$20,IF(M345&lt;&gt;"",M$20,VLOOKUP("CTR"&amp;N345,Cumul_par_Code_tarifaire!B$3:K$1003,9,0)))</f>
        <v>1005</v>
      </c>
      <c r="R345" s="1" t="n">
        <f aca="false">IF(OR(L345&lt;&gt;"",M345&lt;&gt;""),R$21,VLOOKUP("CTR"&amp;N345,Cumul_par_Code_tarifaire!B$3:K$1003,10,0))</f>
        <v>1.55</v>
      </c>
    </row>
    <row r="346" customFormat="false" ht="12.8" hidden="false" customHeight="false" outlineLevel="0" collapsed="false">
      <c r="A346" s="73" t="s">
        <v>465</v>
      </c>
      <c r="B346" s="74" t="s">
        <v>497</v>
      </c>
      <c r="C346" s="75"/>
      <c r="D346" s="39" t="str">
        <f aca="false">IF(L346=L$22,L$21,IF(M346=M$22,M$21,K346))</f>
        <v>M5</v>
      </c>
      <c r="E346" s="82" t="n">
        <f aca="false">Q346</f>
        <v>1005</v>
      </c>
      <c r="F346" s="20"/>
      <c r="G346" s="77" t="n">
        <f aca="false">R346</f>
        <v>1.55</v>
      </c>
      <c r="H346" s="77" t="n">
        <f aca="false">G346*C346</f>
        <v>0</v>
      </c>
      <c r="I346" s="85" t="s">
        <v>330</v>
      </c>
      <c r="K346" s="78" t="s">
        <v>449</v>
      </c>
      <c r="L346" s="41"/>
      <c r="M346" s="78"/>
      <c r="N346" s="78" t="n">
        <v>1005</v>
      </c>
      <c r="O346" s="79" t="n">
        <f aca="false">IF(AND(L346="",M346=""),N346,"")</f>
        <v>1005</v>
      </c>
      <c r="P346" s="1" t="n">
        <f aca="false">VLOOKUP("CTR"&amp;N346,Cumul_par_Code_tarifaire!B$3:K$1003,2,0)</f>
        <v>0</v>
      </c>
      <c r="Q346" s="1" t="n">
        <f aca="false">IF(L346&lt;&gt;"",L$20,IF(M346&lt;&gt;"",M$20,VLOOKUP("CTR"&amp;N346,Cumul_par_Code_tarifaire!B$3:K$1003,9,0)))</f>
        <v>1005</v>
      </c>
      <c r="R346" s="1" t="n">
        <f aca="false">IF(OR(L346&lt;&gt;"",M346&lt;&gt;""),R$21,VLOOKUP("CTR"&amp;N346,Cumul_par_Code_tarifaire!B$3:K$1003,10,0))</f>
        <v>1.55</v>
      </c>
    </row>
    <row r="347" customFormat="false" ht="12.8" hidden="false" customHeight="false" outlineLevel="0" collapsed="false">
      <c r="A347" s="73" t="s">
        <v>465</v>
      </c>
      <c r="B347" s="74" t="s">
        <v>498</v>
      </c>
      <c r="C347" s="75"/>
      <c r="D347" s="39" t="str">
        <f aca="false">IF(L347=L$22,L$21,IF(M347=M$22,M$21,K347))</f>
        <v>M5</v>
      </c>
      <c r="E347" s="82" t="n">
        <f aca="false">Q347</f>
        <v>1005</v>
      </c>
      <c r="F347" s="20"/>
      <c r="G347" s="77" t="n">
        <f aca="false">R347</f>
        <v>1.55</v>
      </c>
      <c r="H347" s="77" t="n">
        <f aca="false">G347*C347</f>
        <v>0</v>
      </c>
      <c r="I347" s="85" t="s">
        <v>330</v>
      </c>
      <c r="K347" s="78" t="s">
        <v>449</v>
      </c>
      <c r="L347" s="41"/>
      <c r="M347" s="78"/>
      <c r="N347" s="78" t="n">
        <v>1005</v>
      </c>
      <c r="O347" s="79" t="n">
        <f aca="false">IF(AND(L347="",M347=""),N347,"")</f>
        <v>1005</v>
      </c>
      <c r="P347" s="1" t="n">
        <f aca="false">VLOOKUP("CTR"&amp;N347,Cumul_par_Code_tarifaire!B$3:K$1003,2,0)</f>
        <v>0</v>
      </c>
      <c r="Q347" s="1" t="n">
        <f aca="false">IF(L347&lt;&gt;"",L$20,IF(M347&lt;&gt;"",M$20,VLOOKUP("CTR"&amp;N347,Cumul_par_Code_tarifaire!B$3:K$1003,9,0)))</f>
        <v>1005</v>
      </c>
      <c r="R347" s="1" t="n">
        <f aca="false">IF(OR(L347&lt;&gt;"",M347&lt;&gt;""),R$21,VLOOKUP("CTR"&amp;N347,Cumul_par_Code_tarifaire!B$3:K$1003,10,0))</f>
        <v>1.55</v>
      </c>
    </row>
    <row r="348" customFormat="false" ht="12.8" hidden="false" customHeight="false" outlineLevel="0" collapsed="false">
      <c r="A348" s="73" t="s">
        <v>465</v>
      </c>
      <c r="B348" s="74" t="s">
        <v>499</v>
      </c>
      <c r="C348" s="75"/>
      <c r="D348" s="39" t="str">
        <f aca="false">IF(L348=L$22,L$21,IF(M348=M$22,M$21,K348))</f>
        <v>M5</v>
      </c>
      <c r="E348" s="82" t="n">
        <f aca="false">Q348</f>
        <v>1005</v>
      </c>
      <c r="F348" s="20"/>
      <c r="G348" s="77" t="n">
        <f aca="false">R348</f>
        <v>1.55</v>
      </c>
      <c r="H348" s="77" t="n">
        <f aca="false">G348*C348</f>
        <v>0</v>
      </c>
      <c r="I348" s="85" t="s">
        <v>330</v>
      </c>
      <c r="K348" s="78" t="s">
        <v>449</v>
      </c>
      <c r="L348" s="41"/>
      <c r="M348" s="78"/>
      <c r="N348" s="78" t="n">
        <v>1005</v>
      </c>
      <c r="O348" s="79" t="n">
        <f aca="false">IF(AND(L348="",M348=""),N348,"")</f>
        <v>1005</v>
      </c>
      <c r="P348" s="1" t="n">
        <f aca="false">VLOOKUP("CTR"&amp;N348,Cumul_par_Code_tarifaire!B$3:K$1003,2,0)</f>
        <v>0</v>
      </c>
      <c r="Q348" s="1" t="n">
        <f aca="false">IF(L348&lt;&gt;"",L$20,IF(M348&lt;&gt;"",M$20,VLOOKUP("CTR"&amp;N348,Cumul_par_Code_tarifaire!B$3:K$1003,9,0)))</f>
        <v>1005</v>
      </c>
      <c r="R348" s="1" t="n">
        <f aca="false">IF(OR(L348&lt;&gt;"",M348&lt;&gt;""),R$21,VLOOKUP("CTR"&amp;N348,Cumul_par_Code_tarifaire!B$3:K$1003,10,0))</f>
        <v>1.55</v>
      </c>
    </row>
    <row r="349" customFormat="false" ht="12.8" hidden="false" customHeight="false" outlineLevel="0" collapsed="false">
      <c r="A349" s="73" t="s">
        <v>500</v>
      </c>
      <c r="B349" s="74" t="s">
        <v>501</v>
      </c>
      <c r="C349" s="75"/>
      <c r="D349" s="39" t="str">
        <f aca="false">IF(L349=L$22,L$21,IF(M349=M$22,M$21,K349))</f>
        <v>M5</v>
      </c>
      <c r="E349" s="82" t="n">
        <f aca="false">Q349</f>
        <v>1005</v>
      </c>
      <c r="F349" s="20"/>
      <c r="G349" s="77" t="n">
        <f aca="false">R349</f>
        <v>1.55</v>
      </c>
      <c r="H349" s="77" t="n">
        <f aca="false">G349*C349</f>
        <v>0</v>
      </c>
      <c r="I349" s="85" t="s">
        <v>330</v>
      </c>
      <c r="K349" s="78" t="s">
        <v>449</v>
      </c>
      <c r="L349" s="41"/>
      <c r="M349" s="78"/>
      <c r="N349" s="78" t="n">
        <v>1005</v>
      </c>
      <c r="O349" s="79" t="n">
        <f aca="false">IF(AND(L349="",M349=""),N349,"")</f>
        <v>1005</v>
      </c>
      <c r="P349" s="1" t="n">
        <f aca="false">VLOOKUP("CTR"&amp;N349,Cumul_par_Code_tarifaire!B$3:K$1003,2,0)</f>
        <v>0</v>
      </c>
      <c r="Q349" s="1" t="n">
        <f aca="false">IF(L349&lt;&gt;"",L$20,IF(M349&lt;&gt;"",M$20,VLOOKUP("CTR"&amp;N349,Cumul_par_Code_tarifaire!B$3:K$1003,9,0)))</f>
        <v>1005</v>
      </c>
      <c r="R349" s="1" t="n">
        <f aca="false">IF(OR(L349&lt;&gt;"",M349&lt;&gt;""),R$21,VLOOKUP("CTR"&amp;N349,Cumul_par_Code_tarifaire!B$3:K$1003,10,0))</f>
        <v>1.55</v>
      </c>
    </row>
    <row r="350" customFormat="false" ht="12.8" hidden="false" customHeight="false" outlineLevel="0" collapsed="false">
      <c r="A350" s="73" t="s">
        <v>500</v>
      </c>
      <c r="B350" s="74" t="s">
        <v>502</v>
      </c>
      <c r="C350" s="75"/>
      <c r="D350" s="39" t="str">
        <f aca="false">IF(L350=L$22,L$21,IF(M350=M$22,M$21,K350))</f>
        <v>M5</v>
      </c>
      <c r="E350" s="82" t="n">
        <f aca="false">Q350</f>
        <v>1005</v>
      </c>
      <c r="F350" s="20"/>
      <c r="G350" s="77" t="n">
        <f aca="false">R350</f>
        <v>1.55</v>
      </c>
      <c r="H350" s="77" t="n">
        <f aca="false">G350*C350</f>
        <v>0</v>
      </c>
      <c r="I350" s="85" t="s">
        <v>330</v>
      </c>
      <c r="K350" s="78" t="s">
        <v>449</v>
      </c>
      <c r="L350" s="41"/>
      <c r="M350" s="78"/>
      <c r="N350" s="78" t="n">
        <v>1005</v>
      </c>
      <c r="O350" s="79" t="n">
        <f aca="false">IF(AND(L350="",M350=""),N350,"")</f>
        <v>1005</v>
      </c>
      <c r="P350" s="1" t="n">
        <f aca="false">VLOOKUP("CTR"&amp;N350,Cumul_par_Code_tarifaire!B$3:K$1003,2,0)</f>
        <v>0</v>
      </c>
      <c r="Q350" s="1" t="n">
        <f aca="false">IF(L350&lt;&gt;"",L$20,IF(M350&lt;&gt;"",M$20,VLOOKUP("CTR"&amp;N350,Cumul_par_Code_tarifaire!B$3:K$1003,9,0)))</f>
        <v>1005</v>
      </c>
      <c r="R350" s="1" t="n">
        <f aca="false">IF(OR(L350&lt;&gt;"",M350&lt;&gt;""),R$21,VLOOKUP("CTR"&amp;N350,Cumul_par_Code_tarifaire!B$3:K$1003,10,0))</f>
        <v>1.55</v>
      </c>
    </row>
    <row r="351" customFormat="false" ht="12.8" hidden="false" customHeight="false" outlineLevel="0" collapsed="false">
      <c r="A351" s="73" t="s">
        <v>500</v>
      </c>
      <c r="B351" s="74" t="s">
        <v>503</v>
      </c>
      <c r="C351" s="75"/>
      <c r="D351" s="39" t="str">
        <f aca="false">IF(L351=L$22,L$21,IF(M351=M$22,M$21,K351))</f>
        <v>M5</v>
      </c>
      <c r="E351" s="82" t="n">
        <f aca="false">Q351</f>
        <v>1005</v>
      </c>
      <c r="F351" s="20"/>
      <c r="G351" s="77" t="n">
        <f aca="false">R351</f>
        <v>1.55</v>
      </c>
      <c r="H351" s="77" t="n">
        <f aca="false">G351*C351</f>
        <v>0</v>
      </c>
      <c r="I351" s="85" t="s">
        <v>330</v>
      </c>
      <c r="K351" s="78" t="s">
        <v>449</v>
      </c>
      <c r="L351" s="41"/>
      <c r="M351" s="78"/>
      <c r="N351" s="78" t="n">
        <v>1005</v>
      </c>
      <c r="O351" s="79" t="n">
        <f aca="false">IF(AND(L351="",M351=""),N351,"")</f>
        <v>1005</v>
      </c>
      <c r="P351" s="1" t="n">
        <f aca="false">VLOOKUP("CTR"&amp;N351,Cumul_par_Code_tarifaire!B$3:K$1003,2,0)</f>
        <v>0</v>
      </c>
      <c r="Q351" s="1" t="n">
        <f aca="false">IF(L351&lt;&gt;"",L$20,IF(M351&lt;&gt;"",M$20,VLOOKUP("CTR"&amp;N351,Cumul_par_Code_tarifaire!B$3:K$1003,9,0)))</f>
        <v>1005</v>
      </c>
      <c r="R351" s="1" t="n">
        <f aca="false">IF(OR(L351&lt;&gt;"",M351&lt;&gt;""),R$21,VLOOKUP("CTR"&amp;N351,Cumul_par_Code_tarifaire!B$3:K$1003,10,0))</f>
        <v>1.55</v>
      </c>
    </row>
    <row r="352" customFormat="false" ht="12.8" hidden="false" customHeight="false" outlineLevel="0" collapsed="false">
      <c r="A352" s="73" t="s">
        <v>500</v>
      </c>
      <c r="B352" s="74" t="s">
        <v>504</v>
      </c>
      <c r="C352" s="75"/>
      <c r="D352" s="39" t="str">
        <f aca="false">IF(L352=L$22,L$21,IF(M352=M$22,M$21,K352))</f>
        <v>M5</v>
      </c>
      <c r="E352" s="82" t="n">
        <f aca="false">Q352</f>
        <v>1005</v>
      </c>
      <c r="F352" s="20"/>
      <c r="G352" s="77" t="n">
        <f aca="false">R352</f>
        <v>1.55</v>
      </c>
      <c r="H352" s="77" t="n">
        <f aca="false">G352*C352</f>
        <v>0</v>
      </c>
      <c r="I352" s="85" t="s">
        <v>330</v>
      </c>
      <c r="K352" s="78" t="s">
        <v>449</v>
      </c>
      <c r="L352" s="41"/>
      <c r="M352" s="78"/>
      <c r="N352" s="78" t="n">
        <v>1005</v>
      </c>
      <c r="O352" s="79" t="n">
        <f aca="false">IF(AND(L352="",M352=""),N352,"")</f>
        <v>1005</v>
      </c>
      <c r="P352" s="1" t="n">
        <f aca="false">VLOOKUP("CTR"&amp;N352,Cumul_par_Code_tarifaire!B$3:K$1003,2,0)</f>
        <v>0</v>
      </c>
      <c r="Q352" s="1" t="n">
        <f aca="false">IF(L352&lt;&gt;"",L$20,IF(M352&lt;&gt;"",M$20,VLOOKUP("CTR"&amp;N352,Cumul_par_Code_tarifaire!B$3:K$1003,9,0)))</f>
        <v>1005</v>
      </c>
      <c r="R352" s="1" t="n">
        <f aca="false">IF(OR(L352&lt;&gt;"",M352&lt;&gt;""),R$21,VLOOKUP("CTR"&amp;N352,Cumul_par_Code_tarifaire!B$3:K$1003,10,0))</f>
        <v>1.55</v>
      </c>
    </row>
    <row r="353" customFormat="false" ht="12.8" hidden="false" customHeight="false" outlineLevel="0" collapsed="false">
      <c r="A353" s="73" t="s">
        <v>500</v>
      </c>
      <c r="B353" s="74" t="s">
        <v>505</v>
      </c>
      <c r="C353" s="75"/>
      <c r="D353" s="39" t="str">
        <f aca="false">IF(L353=L$22,L$21,IF(M353=M$22,M$21,K353))</f>
        <v>M5</v>
      </c>
      <c r="E353" s="82" t="n">
        <f aca="false">Q353</f>
        <v>1005</v>
      </c>
      <c r="F353" s="20"/>
      <c r="G353" s="77" t="n">
        <f aca="false">R353</f>
        <v>1.55</v>
      </c>
      <c r="H353" s="77" t="n">
        <f aca="false">G353*C353</f>
        <v>0</v>
      </c>
      <c r="I353" s="85" t="s">
        <v>330</v>
      </c>
      <c r="K353" s="78" t="s">
        <v>449</v>
      </c>
      <c r="L353" s="41"/>
      <c r="M353" s="78"/>
      <c r="N353" s="78" t="n">
        <v>1005</v>
      </c>
      <c r="O353" s="79" t="n">
        <f aca="false">IF(AND(L353="",M353=""),N353,"")</f>
        <v>1005</v>
      </c>
      <c r="P353" s="1" t="n">
        <f aca="false">VLOOKUP("CTR"&amp;N353,Cumul_par_Code_tarifaire!B$3:K$1003,2,0)</f>
        <v>0</v>
      </c>
      <c r="Q353" s="1" t="n">
        <f aca="false">IF(L353&lt;&gt;"",L$20,IF(M353&lt;&gt;"",M$20,VLOOKUP("CTR"&amp;N353,Cumul_par_Code_tarifaire!B$3:K$1003,9,0)))</f>
        <v>1005</v>
      </c>
      <c r="R353" s="1" t="n">
        <f aca="false">IF(OR(L353&lt;&gt;"",M353&lt;&gt;""),R$21,VLOOKUP("CTR"&amp;N353,Cumul_par_Code_tarifaire!B$3:K$1003,10,0))</f>
        <v>1.55</v>
      </c>
    </row>
    <row r="354" customFormat="false" ht="12.8" hidden="false" customHeight="false" outlineLevel="0" collapsed="false">
      <c r="A354" s="73" t="s">
        <v>500</v>
      </c>
      <c r="B354" s="74" t="s">
        <v>506</v>
      </c>
      <c r="C354" s="75"/>
      <c r="D354" s="39" t="str">
        <f aca="false">IF(L354=L$22,L$21,IF(M354=M$22,M$21,K354))</f>
        <v>M5</v>
      </c>
      <c r="E354" s="82" t="n">
        <f aca="false">Q354</f>
        <v>1005</v>
      </c>
      <c r="F354" s="20"/>
      <c r="G354" s="77" t="n">
        <f aca="false">R354</f>
        <v>1.55</v>
      </c>
      <c r="H354" s="77" t="n">
        <f aca="false">G354*C354</f>
        <v>0</v>
      </c>
      <c r="I354" s="85" t="s">
        <v>330</v>
      </c>
      <c r="K354" s="78" t="s">
        <v>449</v>
      </c>
      <c r="L354" s="41"/>
      <c r="M354" s="78"/>
      <c r="N354" s="78" t="n">
        <v>1005</v>
      </c>
      <c r="O354" s="79" t="n">
        <f aca="false">IF(AND(L354="",M354=""),N354,"")</f>
        <v>1005</v>
      </c>
      <c r="P354" s="1" t="n">
        <f aca="false">VLOOKUP("CTR"&amp;N354,Cumul_par_Code_tarifaire!B$3:K$1003,2,0)</f>
        <v>0</v>
      </c>
      <c r="Q354" s="1" t="n">
        <f aca="false">IF(L354&lt;&gt;"",L$20,IF(M354&lt;&gt;"",M$20,VLOOKUP("CTR"&amp;N354,Cumul_par_Code_tarifaire!B$3:K$1003,9,0)))</f>
        <v>1005</v>
      </c>
      <c r="R354" s="1" t="n">
        <f aca="false">IF(OR(L354&lt;&gt;"",M354&lt;&gt;""),R$21,VLOOKUP("CTR"&amp;N354,Cumul_par_Code_tarifaire!B$3:K$1003,10,0))</f>
        <v>1.55</v>
      </c>
    </row>
    <row r="355" customFormat="false" ht="12.8" hidden="false" customHeight="false" outlineLevel="0" collapsed="false">
      <c r="A355" s="73" t="s">
        <v>500</v>
      </c>
      <c r="B355" s="74" t="s">
        <v>507</v>
      </c>
      <c r="C355" s="75"/>
      <c r="D355" s="39" t="str">
        <f aca="false">IF(L355=L$22,L$21,IF(M355=M$22,M$21,K355))</f>
        <v>M5</v>
      </c>
      <c r="E355" s="82" t="n">
        <f aca="false">Q355</f>
        <v>1005</v>
      </c>
      <c r="F355" s="20"/>
      <c r="G355" s="77" t="n">
        <f aca="false">R355</f>
        <v>1.55</v>
      </c>
      <c r="H355" s="77" t="n">
        <f aca="false">G355*C355</f>
        <v>0</v>
      </c>
      <c r="I355" s="85" t="s">
        <v>330</v>
      </c>
      <c r="K355" s="78" t="s">
        <v>449</v>
      </c>
      <c r="L355" s="41"/>
      <c r="M355" s="78"/>
      <c r="N355" s="78" t="n">
        <v>1005</v>
      </c>
      <c r="O355" s="79" t="n">
        <f aca="false">IF(AND(L355="",M355=""),N355,"")</f>
        <v>1005</v>
      </c>
      <c r="P355" s="1" t="n">
        <f aca="false">VLOOKUP("CTR"&amp;N355,Cumul_par_Code_tarifaire!B$3:K$1003,2,0)</f>
        <v>0</v>
      </c>
      <c r="Q355" s="1" t="n">
        <f aca="false">IF(L355&lt;&gt;"",L$20,IF(M355&lt;&gt;"",M$20,VLOOKUP("CTR"&amp;N355,Cumul_par_Code_tarifaire!B$3:K$1003,9,0)))</f>
        <v>1005</v>
      </c>
      <c r="R355" s="1" t="n">
        <f aca="false">IF(OR(L355&lt;&gt;"",M355&lt;&gt;""),R$21,VLOOKUP("CTR"&amp;N355,Cumul_par_Code_tarifaire!B$3:K$1003,10,0))</f>
        <v>1.55</v>
      </c>
    </row>
    <row r="356" customFormat="false" ht="12.8" hidden="false" customHeight="false" outlineLevel="0" collapsed="false">
      <c r="A356" s="73" t="s">
        <v>500</v>
      </c>
      <c r="B356" s="74" t="s">
        <v>508</v>
      </c>
      <c r="C356" s="75"/>
      <c r="D356" s="39" t="str">
        <f aca="false">IF(L356=L$22,L$21,IF(M356=M$22,M$21,K356))</f>
        <v>M5</v>
      </c>
      <c r="E356" s="82" t="n">
        <f aca="false">Q356</f>
        <v>1005</v>
      </c>
      <c r="F356" s="20"/>
      <c r="G356" s="77" t="n">
        <f aca="false">R356</f>
        <v>1.55</v>
      </c>
      <c r="H356" s="77" t="n">
        <f aca="false">G356*C356</f>
        <v>0</v>
      </c>
      <c r="I356" s="85" t="s">
        <v>330</v>
      </c>
      <c r="K356" s="78" t="s">
        <v>449</v>
      </c>
      <c r="L356" s="41"/>
      <c r="M356" s="78"/>
      <c r="N356" s="78" t="n">
        <v>1005</v>
      </c>
      <c r="O356" s="79" t="n">
        <f aca="false">IF(AND(L356="",M356=""),N356,"")</f>
        <v>1005</v>
      </c>
      <c r="P356" s="1" t="n">
        <f aca="false">VLOOKUP("CTR"&amp;N356,Cumul_par_Code_tarifaire!B$3:K$1003,2,0)</f>
        <v>0</v>
      </c>
      <c r="Q356" s="1" t="n">
        <f aca="false">IF(L356&lt;&gt;"",L$20,IF(M356&lt;&gt;"",M$20,VLOOKUP("CTR"&amp;N356,Cumul_par_Code_tarifaire!B$3:K$1003,9,0)))</f>
        <v>1005</v>
      </c>
      <c r="R356" s="1" t="n">
        <f aca="false">IF(OR(L356&lt;&gt;"",M356&lt;&gt;""),R$21,VLOOKUP("CTR"&amp;N356,Cumul_par_Code_tarifaire!B$3:K$1003,10,0))</f>
        <v>1.55</v>
      </c>
    </row>
    <row r="357" customFormat="false" ht="22.35" hidden="false" customHeight="false" outlineLevel="0" collapsed="false">
      <c r="A357" s="73" t="s">
        <v>500</v>
      </c>
      <c r="B357" s="74" t="s">
        <v>509</v>
      </c>
      <c r="C357" s="29"/>
      <c r="D357" s="39" t="str">
        <f aca="false">IF(L357=L$22,L$21,IF(M357=M$22,M$21,K357))</f>
        <v>M5</v>
      </c>
      <c r="E357" s="82" t="n">
        <f aca="false">Q357</f>
        <v>1005</v>
      </c>
      <c r="F357" s="20"/>
      <c r="G357" s="77" t="n">
        <f aca="false">R357</f>
        <v>1.55</v>
      </c>
      <c r="H357" s="77" t="n">
        <f aca="false">G357*C357</f>
        <v>0</v>
      </c>
      <c r="I357" s="85" t="s">
        <v>330</v>
      </c>
      <c r="K357" s="78" t="s">
        <v>449</v>
      </c>
      <c r="L357" s="41"/>
      <c r="M357" s="78"/>
      <c r="N357" s="78" t="n">
        <v>1005</v>
      </c>
      <c r="O357" s="79" t="n">
        <f aca="false">IF(AND(L357="",M357=""),N357,"")</f>
        <v>1005</v>
      </c>
      <c r="P357" s="1" t="n">
        <f aca="false">VLOOKUP("CTR"&amp;N357,Cumul_par_Code_tarifaire!B$3:K$1003,2,0)</f>
        <v>0</v>
      </c>
      <c r="Q357" s="1" t="n">
        <f aca="false">IF(L357&lt;&gt;"",L$20,IF(M357&lt;&gt;"",M$20,VLOOKUP("CTR"&amp;N357,Cumul_par_Code_tarifaire!B$3:K$1003,9,0)))</f>
        <v>1005</v>
      </c>
      <c r="R357" s="1" t="n">
        <f aca="false">IF(OR(L357&lt;&gt;"",M357&lt;&gt;""),R$21,VLOOKUP("CTR"&amp;N357,Cumul_par_Code_tarifaire!B$3:K$1003,10,0))</f>
        <v>1.55</v>
      </c>
    </row>
    <row r="358" customFormat="false" ht="12.8" hidden="false" customHeight="false" outlineLevel="0" collapsed="false">
      <c r="A358" s="73" t="s">
        <v>500</v>
      </c>
      <c r="B358" s="74" t="s">
        <v>510</v>
      </c>
      <c r="C358" s="75"/>
      <c r="D358" s="39" t="str">
        <f aca="false">IF(L358=L$22,L$21,IF(M358=M$22,M$21,K358))</f>
        <v>M5</v>
      </c>
      <c r="E358" s="82" t="n">
        <f aca="false">Q358</f>
        <v>1005</v>
      </c>
      <c r="F358" s="20"/>
      <c r="G358" s="77" t="n">
        <f aca="false">R358</f>
        <v>1.55</v>
      </c>
      <c r="H358" s="77" t="n">
        <f aca="false">G358*C358</f>
        <v>0</v>
      </c>
      <c r="I358" s="85" t="s">
        <v>330</v>
      </c>
      <c r="K358" s="78" t="s">
        <v>449</v>
      </c>
      <c r="L358" s="41"/>
      <c r="M358" s="78"/>
      <c r="N358" s="78" t="n">
        <v>1005</v>
      </c>
      <c r="O358" s="79" t="n">
        <f aca="false">IF(AND(L358="",M358=""),N358,"")</f>
        <v>1005</v>
      </c>
      <c r="P358" s="1" t="n">
        <f aca="false">VLOOKUP("CTR"&amp;N358,Cumul_par_Code_tarifaire!B$3:K$1003,2,0)</f>
        <v>0</v>
      </c>
      <c r="Q358" s="1" t="n">
        <f aca="false">IF(L358&lt;&gt;"",L$20,IF(M358&lt;&gt;"",M$20,VLOOKUP("CTR"&amp;N358,Cumul_par_Code_tarifaire!B$3:K$1003,9,0)))</f>
        <v>1005</v>
      </c>
      <c r="R358" s="1" t="n">
        <f aca="false">IF(OR(L358&lt;&gt;"",M358&lt;&gt;""),R$21,VLOOKUP("CTR"&amp;N358,Cumul_par_Code_tarifaire!B$3:K$1003,10,0))</f>
        <v>1.55</v>
      </c>
    </row>
    <row r="359" customFormat="false" ht="12.8" hidden="false" customHeight="false" outlineLevel="0" collapsed="false">
      <c r="A359" s="73" t="s">
        <v>500</v>
      </c>
      <c r="B359" s="74" t="s">
        <v>511</v>
      </c>
      <c r="C359" s="75"/>
      <c r="D359" s="39" t="str">
        <f aca="false">IF(L359=L$22,L$21,IF(M359=M$22,M$21,K359))</f>
        <v>M5</v>
      </c>
      <c r="E359" s="82" t="n">
        <f aca="false">Q359</f>
        <v>1005</v>
      </c>
      <c r="F359" s="20"/>
      <c r="G359" s="77" t="n">
        <f aca="false">R359</f>
        <v>1.55</v>
      </c>
      <c r="H359" s="77" t="n">
        <f aca="false">G359*C359</f>
        <v>0</v>
      </c>
      <c r="I359" s="85" t="s">
        <v>330</v>
      </c>
      <c r="K359" s="78" t="s">
        <v>449</v>
      </c>
      <c r="L359" s="41"/>
      <c r="M359" s="78"/>
      <c r="N359" s="78" t="n">
        <v>1005</v>
      </c>
      <c r="O359" s="79" t="n">
        <f aca="false">IF(AND(L359="",M359=""),N359,"")</f>
        <v>1005</v>
      </c>
      <c r="P359" s="1" t="n">
        <f aca="false">VLOOKUP("CTR"&amp;N359,Cumul_par_Code_tarifaire!B$3:K$1003,2,0)</f>
        <v>0</v>
      </c>
      <c r="Q359" s="1" t="n">
        <f aca="false">IF(L359&lt;&gt;"",L$20,IF(M359&lt;&gt;"",M$20,VLOOKUP("CTR"&amp;N359,Cumul_par_Code_tarifaire!B$3:K$1003,9,0)))</f>
        <v>1005</v>
      </c>
      <c r="R359" s="1" t="n">
        <f aca="false">IF(OR(L359&lt;&gt;"",M359&lt;&gt;""),R$21,VLOOKUP("CTR"&amp;N359,Cumul_par_Code_tarifaire!B$3:K$1003,10,0))</f>
        <v>1.55</v>
      </c>
    </row>
    <row r="360" customFormat="false" ht="12.8" hidden="false" customHeight="false" outlineLevel="0" collapsed="false">
      <c r="A360" s="73" t="s">
        <v>512</v>
      </c>
      <c r="B360" s="74" t="s">
        <v>513</v>
      </c>
      <c r="C360" s="75"/>
      <c r="D360" s="39" t="str">
        <f aca="false">IF(L360=L$22,L$21,IF(M360=M$22,M$21,K360))</f>
        <v>M3</v>
      </c>
      <c r="E360" s="82" t="n">
        <f aca="false">Q360</f>
        <v>1027</v>
      </c>
      <c r="F360" s="20"/>
      <c r="G360" s="77" t="n">
        <f aca="false">R360</f>
        <v>0.35</v>
      </c>
      <c r="H360" s="77" t="n">
        <f aca="false">G360*C360</f>
        <v>0</v>
      </c>
      <c r="I360" s="1" t="s">
        <v>385</v>
      </c>
      <c r="K360" s="78" t="s">
        <v>323</v>
      </c>
      <c r="L360" s="41"/>
      <c r="M360" s="78"/>
      <c r="N360" s="78" t="n">
        <v>1027</v>
      </c>
      <c r="O360" s="79" t="n">
        <f aca="false">IF(AND(L360="",M360=""),N360,"")</f>
        <v>1027</v>
      </c>
      <c r="P360" s="1" t="n">
        <f aca="false">VLOOKUP("CTR"&amp;N360,Cumul_par_Code_tarifaire!B$3:K$1003,2,0)</f>
        <v>0</v>
      </c>
      <c r="Q360" s="1" t="n">
        <f aca="false">IF(L360&lt;&gt;"",L$20,IF(M360&lt;&gt;"",M$20,VLOOKUP("CTR"&amp;N360,Cumul_par_Code_tarifaire!B$3:K$1003,9,0)))</f>
        <v>1027</v>
      </c>
      <c r="R360" s="1" t="n">
        <f aca="false">IF(OR(L360&lt;&gt;"",M360&lt;&gt;""),R$21,VLOOKUP("CTR"&amp;N360,Cumul_par_Code_tarifaire!B$3:K$1003,10,0))</f>
        <v>0.35</v>
      </c>
    </row>
    <row r="361" customFormat="false" ht="12.8" hidden="false" customHeight="false" outlineLevel="0" collapsed="false">
      <c r="A361" s="73" t="s">
        <v>512</v>
      </c>
      <c r="B361" s="74" t="s">
        <v>514</v>
      </c>
      <c r="C361" s="75"/>
      <c r="D361" s="39" t="str">
        <f aca="false">IF(L361=L$22,L$21,IF(M361=M$22,M$21,K361))</f>
        <v>M3</v>
      </c>
      <c r="E361" s="82" t="n">
        <f aca="false">Q361</f>
        <v>1027</v>
      </c>
      <c r="F361" s="20"/>
      <c r="G361" s="77" t="n">
        <f aca="false">R361</f>
        <v>0.35</v>
      </c>
      <c r="H361" s="77" t="n">
        <f aca="false">G361*C361</f>
        <v>0</v>
      </c>
      <c r="I361" s="1" t="s">
        <v>385</v>
      </c>
      <c r="K361" s="78" t="s">
        <v>323</v>
      </c>
      <c r="L361" s="41"/>
      <c r="M361" s="78"/>
      <c r="N361" s="78" t="n">
        <v>1027</v>
      </c>
      <c r="O361" s="79" t="n">
        <f aca="false">IF(AND(L361="",M361=""),N361,"")</f>
        <v>1027</v>
      </c>
      <c r="P361" s="1" t="n">
        <f aca="false">VLOOKUP("CTR"&amp;N361,Cumul_par_Code_tarifaire!B$3:K$1003,2,0)</f>
        <v>0</v>
      </c>
      <c r="Q361" s="1" t="n">
        <f aca="false">IF(L361&lt;&gt;"",L$20,IF(M361&lt;&gt;"",M$20,VLOOKUP("CTR"&amp;N361,Cumul_par_Code_tarifaire!B$3:K$1003,9,0)))</f>
        <v>1027</v>
      </c>
      <c r="R361" s="1" t="n">
        <f aca="false">IF(OR(L361&lt;&gt;"",M361&lt;&gt;""),R$21,VLOOKUP("CTR"&amp;N361,Cumul_par_Code_tarifaire!B$3:K$1003,10,0))</f>
        <v>0.35</v>
      </c>
    </row>
    <row r="362" s="5" customFormat="true" ht="12.8" hidden="true" customHeight="false" outlineLevel="0" collapsed="false">
      <c r="A362" s="73" t="s">
        <v>512</v>
      </c>
      <c r="B362" s="74" t="s">
        <v>515</v>
      </c>
      <c r="C362" s="75"/>
      <c r="D362" s="39" t="str">
        <f aca="false">IF(L362=L$22,L$21,IF(M362=M$22,M$21,K362))</f>
        <v>non dispo 2022</v>
      </c>
      <c r="E362" s="82" t="str">
        <f aca="false">Q362</f>
        <v>Nous Consulter</v>
      </c>
      <c r="F362" s="20"/>
      <c r="G362" s="77" t="n">
        <f aca="false">R362</f>
        <v>0</v>
      </c>
      <c r="H362" s="77" t="n">
        <f aca="false">G362*C362</f>
        <v>0</v>
      </c>
      <c r="I362" s="1" t="s">
        <v>385</v>
      </c>
      <c r="J362" s="1"/>
      <c r="K362" s="78" t="s">
        <v>323</v>
      </c>
      <c r="L362" s="41" t="s">
        <v>34</v>
      </c>
      <c r="M362" s="78"/>
      <c r="N362" s="78" t="n">
        <v>1027</v>
      </c>
      <c r="O362" s="79" t="str">
        <f aca="false">IF(AND(L362="",M362=""),N362,"")</f>
        <v/>
      </c>
      <c r="P362" s="1" t="n">
        <f aca="false">VLOOKUP("CTR"&amp;N362,Cumul_par_Code_tarifaire!B$3:K$1003,2,0)</f>
        <v>0</v>
      </c>
      <c r="Q362" s="1" t="str">
        <f aca="false">IF(L362&lt;&gt;"",L$20,IF(M362&lt;&gt;"",M$20,VLOOKUP("CTR"&amp;N362,Cumul_par_Code_tarifaire!B$3:K$1003,9,0)))</f>
        <v>Nous Consulter</v>
      </c>
      <c r="R362" s="1" t="n">
        <f aca="false">IF(OR(L362&lt;&gt;"",M362&lt;&gt;""),R$21,VLOOKUP("CTR"&amp;N362,Cumul_par_Code_tarifaire!B$3:K$1003,10,0))</f>
        <v>0</v>
      </c>
      <c r="S362" s="1"/>
    </row>
    <row r="363" customFormat="false" ht="12.8" hidden="false" customHeight="false" outlineLevel="0" collapsed="false">
      <c r="A363" s="73" t="s">
        <v>516</v>
      </c>
      <c r="B363" s="74" t="s">
        <v>517</v>
      </c>
      <c r="C363" s="75"/>
      <c r="D363" s="39" t="str">
        <f aca="false">IF(L363=L$22,L$21,IF(M363=M$22,M$21,K363))</f>
        <v>M3</v>
      </c>
      <c r="E363" s="82" t="n">
        <f aca="false">Q363</f>
        <v>1027</v>
      </c>
      <c r="F363" s="20"/>
      <c r="G363" s="77" t="n">
        <f aca="false">R363</f>
        <v>0.35</v>
      </c>
      <c r="H363" s="77" t="n">
        <f aca="false">G363*C363</f>
        <v>0</v>
      </c>
      <c r="I363" s="1" t="s">
        <v>385</v>
      </c>
      <c r="K363" s="78" t="s">
        <v>323</v>
      </c>
      <c r="L363" s="41"/>
      <c r="M363" s="78"/>
      <c r="N363" s="78" t="n">
        <v>1027</v>
      </c>
      <c r="O363" s="79" t="n">
        <f aca="false">IF(AND(L363="",M363=""),N363,"")</f>
        <v>1027</v>
      </c>
      <c r="P363" s="1" t="n">
        <f aca="false">VLOOKUP("CTR"&amp;N363,Cumul_par_Code_tarifaire!B$3:K$1003,2,0)</f>
        <v>0</v>
      </c>
      <c r="Q363" s="1" t="n">
        <f aca="false">IF(L363&lt;&gt;"",L$20,IF(M363&lt;&gt;"",M$20,VLOOKUP("CTR"&amp;N363,Cumul_par_Code_tarifaire!B$3:K$1003,9,0)))</f>
        <v>1027</v>
      </c>
      <c r="R363" s="1" t="n">
        <f aca="false">IF(OR(L363&lt;&gt;"",M363&lt;&gt;""),R$21,VLOOKUP("CTR"&amp;N363,Cumul_par_Code_tarifaire!B$3:K$1003,10,0))</f>
        <v>0.35</v>
      </c>
    </row>
    <row r="364" customFormat="false" ht="12.8" hidden="false" customHeight="false" outlineLevel="0" collapsed="false">
      <c r="A364" s="73" t="s">
        <v>516</v>
      </c>
      <c r="B364" s="74" t="s">
        <v>518</v>
      </c>
      <c r="C364" s="75"/>
      <c r="D364" s="39" t="str">
        <f aca="false">IF(L364=L$22,L$21,IF(M364=M$22,M$21,K364))</f>
        <v>M3</v>
      </c>
      <c r="E364" s="82" t="n">
        <f aca="false">Q364</f>
        <v>1027</v>
      </c>
      <c r="F364" s="20"/>
      <c r="G364" s="77" t="n">
        <f aca="false">R364</f>
        <v>0.35</v>
      </c>
      <c r="H364" s="77" t="n">
        <f aca="false">G364*C364</f>
        <v>0</v>
      </c>
      <c r="I364" s="1" t="s">
        <v>385</v>
      </c>
      <c r="K364" s="78" t="s">
        <v>323</v>
      </c>
      <c r="L364" s="41"/>
      <c r="M364" s="78"/>
      <c r="N364" s="78" t="n">
        <v>1027</v>
      </c>
      <c r="O364" s="79" t="n">
        <f aca="false">IF(AND(L364="",M364=""),N364,"")</f>
        <v>1027</v>
      </c>
      <c r="P364" s="1" t="n">
        <f aca="false">VLOOKUP("CTR"&amp;N364,Cumul_par_Code_tarifaire!B$3:K$1003,2,0)</f>
        <v>0</v>
      </c>
      <c r="Q364" s="1" t="n">
        <f aca="false">IF(L364&lt;&gt;"",L$20,IF(M364&lt;&gt;"",M$20,VLOOKUP("CTR"&amp;N364,Cumul_par_Code_tarifaire!B$3:K$1003,9,0)))</f>
        <v>1027</v>
      </c>
      <c r="R364" s="1" t="n">
        <f aca="false">IF(OR(L364&lt;&gt;"",M364&lt;&gt;""),R$21,VLOOKUP("CTR"&amp;N364,Cumul_par_Code_tarifaire!B$3:K$1003,10,0))</f>
        <v>0.35</v>
      </c>
    </row>
    <row r="365" customFormat="false" ht="22.35" hidden="false" customHeight="false" outlineLevel="0" collapsed="false">
      <c r="A365" s="73" t="s">
        <v>519</v>
      </c>
      <c r="B365" s="74" t="s">
        <v>520</v>
      </c>
      <c r="C365" s="75"/>
      <c r="D365" s="39" t="str">
        <f aca="false">IF(L365=L$22,L$21,IF(M365=M$22,M$21,K365))</f>
        <v>M3</v>
      </c>
      <c r="E365" s="82" t="n">
        <v>1024</v>
      </c>
      <c r="F365" s="20"/>
      <c r="G365" s="77" t="n">
        <f aca="false">R365</f>
        <v>0.9</v>
      </c>
      <c r="H365" s="77" t="n">
        <f aca="false">G365*C365</f>
        <v>0</v>
      </c>
      <c r="I365" s="1" t="s">
        <v>322</v>
      </c>
      <c r="K365" s="78" t="s">
        <v>323</v>
      </c>
      <c r="L365" s="41"/>
      <c r="M365" s="78"/>
      <c r="N365" s="78" t="n">
        <v>1024</v>
      </c>
      <c r="O365" s="79" t="n">
        <f aca="false">IF(AND(L365="",M365=""),N365,"")</f>
        <v>1024</v>
      </c>
      <c r="P365" s="1" t="n">
        <f aca="false">VLOOKUP("CTR"&amp;N365,Cumul_par_Code_tarifaire!B$3:K$1003,2,0)</f>
        <v>0</v>
      </c>
      <c r="Q365" s="1" t="n">
        <f aca="false">IF(L365&lt;&gt;"",L$20,IF(M365&lt;&gt;"",M$20,VLOOKUP("CTR"&amp;N365,Cumul_par_Code_tarifaire!B$3:K$1003,9,0)))</f>
        <v>1024</v>
      </c>
      <c r="R365" s="1" t="n">
        <f aca="false">IF(OR(L365&lt;&gt;"",M365&lt;&gt;""),R$21,VLOOKUP("CTR"&amp;N365,Cumul_par_Code_tarifaire!B$3:K$1003,10,0))</f>
        <v>0.9</v>
      </c>
    </row>
    <row r="366" customFormat="false" ht="12.8" hidden="false" customHeight="false" outlineLevel="0" collapsed="false">
      <c r="A366" s="73" t="s">
        <v>521</v>
      </c>
      <c r="B366" s="74" t="s">
        <v>522</v>
      </c>
      <c r="C366" s="29"/>
      <c r="D366" s="39" t="str">
        <f aca="false">IF(L366=L$22,L$21,IF(M366=M$22,M$21,K366))</f>
        <v>G11</v>
      </c>
      <c r="E366" s="82" t="n">
        <f aca="false">Q366</f>
        <v>1107</v>
      </c>
      <c r="F366" s="20"/>
      <c r="G366" s="77" t="n">
        <f aca="false">R366</f>
        <v>5.05</v>
      </c>
      <c r="H366" s="77" t="n">
        <f aca="false">G366*C366</f>
        <v>0</v>
      </c>
      <c r="I366" s="1" t="s">
        <v>327</v>
      </c>
      <c r="K366" s="78" t="s">
        <v>263</v>
      </c>
      <c r="L366" s="41"/>
      <c r="M366" s="78"/>
      <c r="N366" s="78" t="n">
        <v>1107</v>
      </c>
      <c r="O366" s="79" t="n">
        <f aca="false">IF(AND(L366="",M366=""),N366,"")</f>
        <v>1107</v>
      </c>
      <c r="P366" s="1" t="n">
        <f aca="false">VLOOKUP("CTR"&amp;N366,Cumul_par_Code_tarifaire!B$3:K$1003,2,0)</f>
        <v>0</v>
      </c>
      <c r="Q366" s="1" t="n">
        <f aca="false">IF(L366&lt;&gt;"",L$20,IF(M366&lt;&gt;"",M$20,VLOOKUP("CTR"&amp;N366,Cumul_par_Code_tarifaire!B$3:K$1003,9,0)))</f>
        <v>1107</v>
      </c>
      <c r="R366" s="1" t="n">
        <f aca="false">IF(OR(L366&lt;&gt;"",M366&lt;&gt;""),R$21,VLOOKUP("CTR"&amp;N366,Cumul_par_Code_tarifaire!B$3:K$1003,10,0))</f>
        <v>5.05</v>
      </c>
    </row>
    <row r="367" s="5" customFormat="true" ht="12.8" hidden="true" customHeight="false" outlineLevel="0" collapsed="false">
      <c r="A367" s="73" t="s">
        <v>82</v>
      </c>
      <c r="B367" s="74" t="s">
        <v>523</v>
      </c>
      <c r="C367" s="75"/>
      <c r="D367" s="39" t="str">
        <f aca="false">IF(L367=L$22,L$21,IF(M367=M$22,M$21,K367))</f>
        <v>non dispo 2022</v>
      </c>
      <c r="E367" s="82" t="str">
        <f aca="false">Q367</f>
        <v>Nous Consulter</v>
      </c>
      <c r="F367" s="20"/>
      <c r="G367" s="77" t="n">
        <f aca="false">R367</f>
        <v>0</v>
      </c>
      <c r="H367" s="77" t="n">
        <f aca="false">G367*C367</f>
        <v>0</v>
      </c>
      <c r="I367" s="1" t="s">
        <v>322</v>
      </c>
      <c r="J367" s="1"/>
      <c r="K367" s="78" t="s">
        <v>323</v>
      </c>
      <c r="L367" s="41" t="s">
        <v>34</v>
      </c>
      <c r="M367" s="78" t="s">
        <v>35</v>
      </c>
      <c r="N367" s="78" t="n">
        <v>1024</v>
      </c>
      <c r="O367" s="79" t="str">
        <f aca="false">IF(AND(L367="",M367=""),N367,"")</f>
        <v/>
      </c>
      <c r="P367" s="1" t="n">
        <f aca="false">VLOOKUP("CTR"&amp;N367,Cumul_par_Code_tarifaire!B$3:K$1003,2,0)</f>
        <v>0</v>
      </c>
      <c r="Q367" s="1" t="str">
        <f aca="false">IF(L367&lt;&gt;"",L$20,IF(M367&lt;&gt;"",M$20,VLOOKUP("CTR"&amp;N367,Cumul_par_Code_tarifaire!B$3:K$1003,9,0)))</f>
        <v>Nous Consulter</v>
      </c>
      <c r="R367" s="1" t="n">
        <f aca="false">IF(OR(L367&lt;&gt;"",M367&lt;&gt;""),R$21,VLOOKUP("CTR"&amp;N367,Cumul_par_Code_tarifaire!B$3:K$1003,10,0))</f>
        <v>0</v>
      </c>
      <c r="S367" s="1"/>
    </row>
    <row r="368" customFormat="false" ht="12.8" hidden="false" customHeight="false" outlineLevel="0" collapsed="false">
      <c r="A368" s="73" t="s">
        <v>82</v>
      </c>
      <c r="B368" s="74" t="s">
        <v>524</v>
      </c>
      <c r="C368" s="75"/>
      <c r="D368" s="39" t="str">
        <f aca="false">IF(L368=L$22,L$21,IF(M368=M$22,M$21,K368))</f>
        <v>M3</v>
      </c>
      <c r="E368" s="82" t="n">
        <f aca="false">Q368</f>
        <v>1024</v>
      </c>
      <c r="F368" s="20"/>
      <c r="G368" s="77" t="n">
        <f aca="false">R368</f>
        <v>0.9</v>
      </c>
      <c r="H368" s="77" t="n">
        <f aca="false">G368*C368</f>
        <v>0</v>
      </c>
      <c r="I368" s="1" t="s">
        <v>322</v>
      </c>
      <c r="K368" s="78" t="s">
        <v>323</v>
      </c>
      <c r="L368" s="41"/>
      <c r="M368" s="78"/>
      <c r="N368" s="78" t="n">
        <v>1024</v>
      </c>
      <c r="O368" s="79" t="n">
        <f aca="false">IF(AND(L368="",M368=""),N368,"")</f>
        <v>1024</v>
      </c>
      <c r="P368" s="1" t="n">
        <f aca="false">VLOOKUP("CTR"&amp;N368,Cumul_par_Code_tarifaire!B$3:K$1003,2,0)</f>
        <v>0</v>
      </c>
      <c r="Q368" s="1" t="n">
        <f aca="false">IF(L368&lt;&gt;"",L$20,IF(M368&lt;&gt;"",M$20,VLOOKUP("CTR"&amp;N368,Cumul_par_Code_tarifaire!B$3:K$1003,9,0)))</f>
        <v>1024</v>
      </c>
      <c r="R368" s="1" t="n">
        <f aca="false">IF(OR(L368&lt;&gt;"",M368&lt;&gt;""),R$21,VLOOKUP("CTR"&amp;N368,Cumul_par_Code_tarifaire!B$3:K$1003,10,0))</f>
        <v>0.9</v>
      </c>
    </row>
    <row r="369" customFormat="false" ht="12.8" hidden="false" customHeight="false" outlineLevel="0" collapsed="false">
      <c r="A369" s="73" t="s">
        <v>82</v>
      </c>
      <c r="B369" s="74" t="s">
        <v>525</v>
      </c>
      <c r="C369" s="75"/>
      <c r="D369" s="39" t="str">
        <f aca="false">IF(L369=L$22,L$21,IF(M369=M$22,M$21,K369))</f>
        <v>M3</v>
      </c>
      <c r="E369" s="82" t="n">
        <f aca="false">Q369</f>
        <v>1024</v>
      </c>
      <c r="F369" s="20"/>
      <c r="G369" s="77" t="n">
        <f aca="false">R369</f>
        <v>0.9</v>
      </c>
      <c r="H369" s="77" t="n">
        <f aca="false">G369*C369</f>
        <v>0</v>
      </c>
      <c r="I369" s="1" t="s">
        <v>322</v>
      </c>
      <c r="K369" s="78" t="s">
        <v>323</v>
      </c>
      <c r="L369" s="41"/>
      <c r="M369" s="78"/>
      <c r="N369" s="78" t="n">
        <v>1024</v>
      </c>
      <c r="O369" s="79" t="n">
        <f aca="false">IF(AND(L369="",M369=""),N369,"")</f>
        <v>1024</v>
      </c>
      <c r="P369" s="1" t="n">
        <f aca="false">VLOOKUP("CTR"&amp;N369,Cumul_par_Code_tarifaire!B$3:K$1003,2,0)</f>
        <v>0</v>
      </c>
      <c r="Q369" s="1" t="n">
        <f aca="false">IF(L369&lt;&gt;"",L$20,IF(M369&lt;&gt;"",M$20,VLOOKUP("CTR"&amp;N369,Cumul_par_Code_tarifaire!B$3:K$1003,9,0)))</f>
        <v>1024</v>
      </c>
      <c r="R369" s="1" t="n">
        <f aca="false">IF(OR(L369&lt;&gt;"",M369&lt;&gt;""),R$21,VLOOKUP("CTR"&amp;N369,Cumul_par_Code_tarifaire!B$3:K$1003,10,0))</f>
        <v>0.9</v>
      </c>
    </row>
    <row r="370" customFormat="false" ht="12.8" hidden="false" customHeight="false" outlineLevel="0" collapsed="false">
      <c r="A370" s="73" t="s">
        <v>82</v>
      </c>
      <c r="B370" s="74" t="s">
        <v>526</v>
      </c>
      <c r="C370" s="75"/>
      <c r="D370" s="39" t="str">
        <f aca="false">IF(L370=L$22,L$21,IF(M370=M$22,M$21,K370))</f>
        <v>M3</v>
      </c>
      <c r="E370" s="82" t="n">
        <f aca="false">Q370</f>
        <v>1024</v>
      </c>
      <c r="F370" s="20"/>
      <c r="G370" s="77" t="n">
        <f aca="false">R370</f>
        <v>0.9</v>
      </c>
      <c r="H370" s="77" t="n">
        <f aca="false">G370*C370</f>
        <v>0</v>
      </c>
      <c r="I370" s="1" t="s">
        <v>322</v>
      </c>
      <c r="K370" s="78" t="s">
        <v>323</v>
      </c>
      <c r="L370" s="41"/>
      <c r="M370" s="78"/>
      <c r="N370" s="78" t="n">
        <v>1024</v>
      </c>
      <c r="O370" s="79" t="n">
        <f aca="false">IF(AND(L370="",M370=""),N370,"")</f>
        <v>1024</v>
      </c>
      <c r="P370" s="1" t="n">
        <f aca="false">VLOOKUP("CTR"&amp;N370,Cumul_par_Code_tarifaire!B$3:K$1003,2,0)</f>
        <v>0</v>
      </c>
      <c r="Q370" s="1" t="n">
        <f aca="false">IF(L370&lt;&gt;"",L$20,IF(M370&lt;&gt;"",M$20,VLOOKUP("CTR"&amp;N370,Cumul_par_Code_tarifaire!B$3:K$1003,9,0)))</f>
        <v>1024</v>
      </c>
      <c r="R370" s="1" t="n">
        <f aca="false">IF(OR(L370&lt;&gt;"",M370&lt;&gt;""),R$21,VLOOKUP("CTR"&amp;N370,Cumul_par_Code_tarifaire!B$3:K$1003,10,0))</f>
        <v>0.9</v>
      </c>
    </row>
    <row r="371" customFormat="false" ht="12.8" hidden="false" customHeight="false" outlineLevel="0" collapsed="false">
      <c r="A371" s="73" t="s">
        <v>82</v>
      </c>
      <c r="B371" s="74" t="s">
        <v>527</v>
      </c>
      <c r="C371" s="75"/>
      <c r="D371" s="39" t="str">
        <f aca="false">IF(L371=L$22,L$21,IF(M371=M$22,M$21,K371))</f>
        <v>M3</v>
      </c>
      <c r="E371" s="82" t="n">
        <f aca="false">Q371</f>
        <v>1024</v>
      </c>
      <c r="F371" s="20"/>
      <c r="G371" s="77" t="n">
        <f aca="false">R371</f>
        <v>0.9</v>
      </c>
      <c r="H371" s="77" t="n">
        <f aca="false">G371*C371</f>
        <v>0</v>
      </c>
      <c r="I371" s="1" t="s">
        <v>322</v>
      </c>
      <c r="K371" s="78" t="s">
        <v>323</v>
      </c>
      <c r="L371" s="41"/>
      <c r="M371" s="78"/>
      <c r="N371" s="78" t="n">
        <v>1024</v>
      </c>
      <c r="O371" s="79" t="n">
        <f aca="false">IF(AND(L371="",M371=""),N371,"")</f>
        <v>1024</v>
      </c>
      <c r="P371" s="1" t="n">
        <f aca="false">VLOOKUP("CTR"&amp;N371,Cumul_par_Code_tarifaire!B$3:K$1003,2,0)</f>
        <v>0</v>
      </c>
      <c r="Q371" s="1" t="n">
        <f aca="false">IF(L371&lt;&gt;"",L$20,IF(M371&lt;&gt;"",M$20,VLOOKUP("CTR"&amp;N371,Cumul_par_Code_tarifaire!B$3:K$1003,9,0)))</f>
        <v>1024</v>
      </c>
      <c r="R371" s="1" t="n">
        <f aca="false">IF(OR(L371&lt;&gt;"",M371&lt;&gt;""),R$21,VLOOKUP("CTR"&amp;N371,Cumul_par_Code_tarifaire!B$3:K$1003,10,0))</f>
        <v>0.9</v>
      </c>
    </row>
    <row r="372" customFormat="false" ht="12.8" hidden="false" customHeight="false" outlineLevel="0" collapsed="false">
      <c r="A372" s="73" t="s">
        <v>82</v>
      </c>
      <c r="B372" s="74" t="s">
        <v>528</v>
      </c>
      <c r="C372" s="75"/>
      <c r="D372" s="39" t="str">
        <f aca="false">IF(L372=L$22,L$21,IF(M372=M$22,M$21,K372))</f>
        <v>M3</v>
      </c>
      <c r="E372" s="82" t="n">
        <f aca="false">Q372</f>
        <v>1024</v>
      </c>
      <c r="F372" s="20"/>
      <c r="G372" s="77" t="n">
        <f aca="false">R372</f>
        <v>0.9</v>
      </c>
      <c r="H372" s="77" t="n">
        <f aca="false">G372*C372</f>
        <v>0</v>
      </c>
      <c r="I372" s="1" t="s">
        <v>322</v>
      </c>
      <c r="K372" s="78" t="s">
        <v>323</v>
      </c>
      <c r="L372" s="41"/>
      <c r="M372" s="78"/>
      <c r="N372" s="78" t="n">
        <v>1024</v>
      </c>
      <c r="O372" s="79" t="n">
        <f aca="false">IF(AND(L372="",M372=""),N372,"")</f>
        <v>1024</v>
      </c>
      <c r="P372" s="1" t="n">
        <f aca="false">VLOOKUP("CTR"&amp;N372,Cumul_par_Code_tarifaire!B$3:K$1003,2,0)</f>
        <v>0</v>
      </c>
      <c r="Q372" s="1" t="n">
        <f aca="false">IF(L372&lt;&gt;"",L$20,IF(M372&lt;&gt;"",M$20,VLOOKUP("CTR"&amp;N372,Cumul_par_Code_tarifaire!B$3:K$1003,9,0)))</f>
        <v>1024</v>
      </c>
      <c r="R372" s="1" t="n">
        <f aca="false">IF(OR(L372&lt;&gt;"",M372&lt;&gt;""),R$21,VLOOKUP("CTR"&amp;N372,Cumul_par_Code_tarifaire!B$3:K$1003,10,0))</f>
        <v>0.9</v>
      </c>
    </row>
    <row r="373" s="5" customFormat="true" ht="12.8" hidden="true" customHeight="false" outlineLevel="0" collapsed="false">
      <c r="A373" s="73" t="s">
        <v>529</v>
      </c>
      <c r="B373" s="74" t="s">
        <v>530</v>
      </c>
      <c r="C373" s="75"/>
      <c r="D373" s="39" t="str">
        <f aca="false">IF(L373=L$22,L$21,IF(M373=M$22,M$21,K373))</f>
        <v>non dispo 2022</v>
      </c>
      <c r="E373" s="82" t="str">
        <f aca="false">Q373</f>
        <v>Nous Consulter</v>
      </c>
      <c r="F373" s="20"/>
      <c r="G373" s="77" t="n">
        <f aca="false">R373</f>
        <v>0</v>
      </c>
      <c r="H373" s="77" t="n">
        <f aca="false">G373*C373</f>
        <v>0</v>
      </c>
      <c r="I373" s="1" t="s">
        <v>385</v>
      </c>
      <c r="J373" s="1"/>
      <c r="K373" s="78" t="s">
        <v>323</v>
      </c>
      <c r="L373" s="41" t="s">
        <v>34</v>
      </c>
      <c r="M373" s="78"/>
      <c r="N373" s="78" t="n">
        <v>1027</v>
      </c>
      <c r="O373" s="79" t="str">
        <f aca="false">IF(AND(L373="",M373=""),N373,"")</f>
        <v/>
      </c>
      <c r="P373" s="1" t="n">
        <f aca="false">VLOOKUP("CTR"&amp;N373,Cumul_par_Code_tarifaire!B$3:K$1003,2,0)</f>
        <v>0</v>
      </c>
      <c r="Q373" s="1" t="str">
        <f aca="false">IF(L373&lt;&gt;"",L$20,IF(M373&lt;&gt;"",M$20,VLOOKUP("CTR"&amp;N373,Cumul_par_Code_tarifaire!B$3:K$1003,9,0)))</f>
        <v>Nous Consulter</v>
      </c>
      <c r="R373" s="1" t="n">
        <f aca="false">IF(OR(L373&lt;&gt;"",M373&lt;&gt;""),R$21,VLOOKUP("CTR"&amp;N373,Cumul_par_Code_tarifaire!B$3:K$1003,10,0))</f>
        <v>0</v>
      </c>
      <c r="S373" s="1"/>
    </row>
    <row r="374" customFormat="false" ht="12.8" hidden="false" customHeight="false" outlineLevel="0" collapsed="false">
      <c r="A374" s="73" t="s">
        <v>529</v>
      </c>
      <c r="B374" s="74" t="s">
        <v>531</v>
      </c>
      <c r="C374" s="75"/>
      <c r="D374" s="39" t="str">
        <f aca="false">IF(L374=L$22,L$21,IF(M374=M$22,M$21,K374))</f>
        <v>M3</v>
      </c>
      <c r="E374" s="82" t="n">
        <f aca="false">Q374</f>
        <v>1027</v>
      </c>
      <c r="F374" s="20"/>
      <c r="G374" s="77" t="n">
        <f aca="false">R374</f>
        <v>0.35</v>
      </c>
      <c r="H374" s="77" t="n">
        <f aca="false">G374*C374</f>
        <v>0</v>
      </c>
      <c r="I374" s="1" t="s">
        <v>385</v>
      </c>
      <c r="K374" s="78" t="s">
        <v>323</v>
      </c>
      <c r="L374" s="41"/>
      <c r="M374" s="78"/>
      <c r="N374" s="78" t="n">
        <v>1027</v>
      </c>
      <c r="O374" s="79" t="n">
        <f aca="false">IF(AND(L374="",M374=""),N374,"")</f>
        <v>1027</v>
      </c>
      <c r="P374" s="1" t="n">
        <f aca="false">VLOOKUP("CTR"&amp;N374,Cumul_par_Code_tarifaire!B$3:K$1003,2,0)</f>
        <v>0</v>
      </c>
      <c r="Q374" s="1" t="n">
        <f aca="false">IF(L374&lt;&gt;"",L$20,IF(M374&lt;&gt;"",M$20,VLOOKUP("CTR"&amp;N374,Cumul_par_Code_tarifaire!B$3:K$1003,9,0)))</f>
        <v>1027</v>
      </c>
      <c r="R374" s="1" t="n">
        <f aca="false">IF(OR(L374&lt;&gt;"",M374&lt;&gt;""),R$21,VLOOKUP("CTR"&amp;N374,Cumul_par_Code_tarifaire!B$3:K$1003,10,0))</f>
        <v>0.35</v>
      </c>
    </row>
    <row r="375" customFormat="false" ht="12.8" hidden="false" customHeight="false" outlineLevel="0" collapsed="false">
      <c r="A375" s="73" t="s">
        <v>529</v>
      </c>
      <c r="B375" s="74" t="s">
        <v>532</v>
      </c>
      <c r="C375" s="75"/>
      <c r="D375" s="39" t="str">
        <f aca="false">IF(L375=L$22,L$21,IF(M375=M$22,M$21,K375))</f>
        <v>M3</v>
      </c>
      <c r="E375" s="82" t="n">
        <f aca="false">Q375</f>
        <v>1027</v>
      </c>
      <c r="F375" s="20"/>
      <c r="G375" s="77" t="n">
        <f aca="false">R375</f>
        <v>0.35</v>
      </c>
      <c r="H375" s="77" t="n">
        <f aca="false">G375*C375</f>
        <v>0</v>
      </c>
      <c r="I375" s="1" t="s">
        <v>385</v>
      </c>
      <c r="K375" s="78" t="s">
        <v>323</v>
      </c>
      <c r="L375" s="41"/>
      <c r="M375" s="78"/>
      <c r="N375" s="78" t="n">
        <v>1027</v>
      </c>
      <c r="O375" s="79" t="n">
        <f aca="false">IF(AND(L375="",M375=""),N375,"")</f>
        <v>1027</v>
      </c>
      <c r="P375" s="1" t="n">
        <f aca="false">VLOOKUP("CTR"&amp;N375,Cumul_par_Code_tarifaire!B$3:K$1003,2,0)</f>
        <v>0</v>
      </c>
      <c r="Q375" s="1" t="n">
        <f aca="false">IF(L375&lt;&gt;"",L$20,IF(M375&lt;&gt;"",M$20,VLOOKUP("CTR"&amp;N375,Cumul_par_Code_tarifaire!B$3:K$1003,9,0)))</f>
        <v>1027</v>
      </c>
      <c r="R375" s="1" t="n">
        <f aca="false">IF(OR(L375&lt;&gt;"",M375&lt;&gt;""),R$21,VLOOKUP("CTR"&amp;N375,Cumul_par_Code_tarifaire!B$3:K$1003,10,0))</f>
        <v>0.35</v>
      </c>
    </row>
    <row r="376" customFormat="false" ht="12.8" hidden="false" customHeight="false" outlineLevel="0" collapsed="false">
      <c r="A376" s="73" t="s">
        <v>529</v>
      </c>
      <c r="B376" s="74" t="s">
        <v>533</v>
      </c>
      <c r="C376" s="75"/>
      <c r="D376" s="39" t="str">
        <f aca="false">IF(L376=L$22,L$21,IF(M376=M$22,M$21,K376))</f>
        <v>M3</v>
      </c>
      <c r="E376" s="82" t="n">
        <f aca="false">Q376</f>
        <v>1027</v>
      </c>
      <c r="F376" s="20"/>
      <c r="G376" s="77" t="n">
        <f aca="false">R376</f>
        <v>0.35</v>
      </c>
      <c r="H376" s="77" t="n">
        <f aca="false">G376*C376</f>
        <v>0</v>
      </c>
      <c r="I376" s="1" t="s">
        <v>385</v>
      </c>
      <c r="K376" s="78" t="s">
        <v>323</v>
      </c>
      <c r="L376" s="41"/>
      <c r="M376" s="78"/>
      <c r="N376" s="78" t="n">
        <v>1027</v>
      </c>
      <c r="O376" s="79" t="n">
        <f aca="false">IF(AND(L376="",M376=""),N376,"")</f>
        <v>1027</v>
      </c>
      <c r="P376" s="1" t="n">
        <f aca="false">VLOOKUP("CTR"&amp;N376,Cumul_par_Code_tarifaire!B$3:K$1003,2,0)</f>
        <v>0</v>
      </c>
      <c r="Q376" s="1" t="n">
        <f aca="false">IF(L376&lt;&gt;"",L$20,IF(M376&lt;&gt;"",M$20,VLOOKUP("CTR"&amp;N376,Cumul_par_Code_tarifaire!B$3:K$1003,9,0)))</f>
        <v>1027</v>
      </c>
      <c r="R376" s="1" t="n">
        <f aca="false">IF(OR(L376&lt;&gt;"",M376&lt;&gt;""),R$21,VLOOKUP("CTR"&amp;N376,Cumul_par_Code_tarifaire!B$3:K$1003,10,0))</f>
        <v>0.35</v>
      </c>
    </row>
    <row r="377" customFormat="false" ht="12.8" hidden="false" customHeight="false" outlineLevel="0" collapsed="false">
      <c r="A377" s="73" t="s">
        <v>529</v>
      </c>
      <c r="B377" s="74" t="s">
        <v>534</v>
      </c>
      <c r="C377" s="75"/>
      <c r="D377" s="39" t="str">
        <f aca="false">IF(L377=L$22,L$21,IF(M377=M$22,M$21,K377))</f>
        <v>M3</v>
      </c>
      <c r="E377" s="82" t="n">
        <f aca="false">Q377</f>
        <v>1027</v>
      </c>
      <c r="F377" s="20"/>
      <c r="G377" s="77" t="n">
        <f aca="false">R377</f>
        <v>0.35</v>
      </c>
      <c r="H377" s="77" t="n">
        <f aca="false">G377*C377</f>
        <v>0</v>
      </c>
      <c r="I377" s="1" t="s">
        <v>385</v>
      </c>
      <c r="K377" s="78" t="s">
        <v>323</v>
      </c>
      <c r="L377" s="41"/>
      <c r="M377" s="78"/>
      <c r="N377" s="78" t="n">
        <v>1027</v>
      </c>
      <c r="O377" s="79" t="n">
        <f aca="false">IF(AND(L377="",M377=""),N377,"")</f>
        <v>1027</v>
      </c>
      <c r="P377" s="1" t="n">
        <f aca="false">VLOOKUP("CTR"&amp;N377,Cumul_par_Code_tarifaire!B$3:K$1003,2,0)</f>
        <v>0</v>
      </c>
      <c r="Q377" s="1" t="n">
        <f aca="false">IF(L377&lt;&gt;"",L$20,IF(M377&lt;&gt;"",M$20,VLOOKUP("CTR"&amp;N377,Cumul_par_Code_tarifaire!B$3:K$1003,9,0)))</f>
        <v>1027</v>
      </c>
      <c r="R377" s="1" t="n">
        <f aca="false">IF(OR(L377&lt;&gt;"",M377&lt;&gt;""),R$21,VLOOKUP("CTR"&amp;N377,Cumul_par_Code_tarifaire!B$3:K$1003,10,0))</f>
        <v>0.35</v>
      </c>
    </row>
    <row r="378" customFormat="false" ht="12.8" hidden="false" customHeight="false" outlineLevel="0" collapsed="false">
      <c r="A378" s="73" t="s">
        <v>529</v>
      </c>
      <c r="B378" s="74" t="s">
        <v>535</v>
      </c>
      <c r="C378" s="75"/>
      <c r="D378" s="39" t="str">
        <f aca="false">IF(L378=L$22,L$21,IF(M378=M$22,M$21,K378))</f>
        <v>M3</v>
      </c>
      <c r="E378" s="82" t="n">
        <f aca="false">Q378</f>
        <v>1027</v>
      </c>
      <c r="F378" s="20"/>
      <c r="G378" s="77" t="n">
        <f aca="false">R378</f>
        <v>0.35</v>
      </c>
      <c r="H378" s="77" t="n">
        <f aca="false">G378*C378</f>
        <v>0</v>
      </c>
      <c r="I378" s="1" t="s">
        <v>385</v>
      </c>
      <c r="K378" s="78" t="s">
        <v>323</v>
      </c>
      <c r="L378" s="41"/>
      <c r="M378" s="78"/>
      <c r="N378" s="78" t="n">
        <v>1027</v>
      </c>
      <c r="O378" s="79" t="n">
        <f aca="false">IF(AND(L378="",M378=""),N378,"")</f>
        <v>1027</v>
      </c>
      <c r="P378" s="1" t="n">
        <f aca="false">VLOOKUP("CTR"&amp;N378,Cumul_par_Code_tarifaire!B$3:K$1003,2,0)</f>
        <v>0</v>
      </c>
      <c r="Q378" s="1" t="n">
        <f aca="false">IF(L378&lt;&gt;"",L$20,IF(M378&lt;&gt;"",M$20,VLOOKUP("CTR"&amp;N378,Cumul_par_Code_tarifaire!B$3:K$1003,9,0)))</f>
        <v>1027</v>
      </c>
      <c r="R378" s="1" t="n">
        <f aca="false">IF(OR(L378&lt;&gt;"",M378&lt;&gt;""),R$21,VLOOKUP("CTR"&amp;N378,Cumul_par_Code_tarifaire!B$3:K$1003,10,0))</f>
        <v>0.35</v>
      </c>
    </row>
    <row r="379" customFormat="false" ht="12.8" hidden="false" customHeight="false" outlineLevel="0" collapsed="false">
      <c r="A379" s="73" t="s">
        <v>529</v>
      </c>
      <c r="B379" s="74" t="s">
        <v>536</v>
      </c>
      <c r="C379" s="75"/>
      <c r="D379" s="39" t="str">
        <f aca="false">IF(L379=L$22,L$21,IF(M379=M$22,M$21,K379))</f>
        <v>M3</v>
      </c>
      <c r="E379" s="82" t="n">
        <f aca="false">Q379</f>
        <v>1027</v>
      </c>
      <c r="F379" s="20"/>
      <c r="G379" s="77" t="n">
        <f aca="false">R379</f>
        <v>0.35</v>
      </c>
      <c r="H379" s="77" t="n">
        <f aca="false">G379*C379</f>
        <v>0</v>
      </c>
      <c r="I379" s="1" t="s">
        <v>385</v>
      </c>
      <c r="K379" s="78" t="s">
        <v>323</v>
      </c>
      <c r="L379" s="41"/>
      <c r="M379" s="78"/>
      <c r="N379" s="78" t="n">
        <v>1027</v>
      </c>
      <c r="O379" s="79" t="n">
        <f aca="false">IF(AND(L379="",M379=""),N379,"")</f>
        <v>1027</v>
      </c>
      <c r="P379" s="1" t="n">
        <f aca="false">VLOOKUP("CTR"&amp;N379,Cumul_par_Code_tarifaire!B$3:K$1003,2,0)</f>
        <v>0</v>
      </c>
      <c r="Q379" s="1" t="n">
        <f aca="false">IF(L379&lt;&gt;"",L$20,IF(M379&lt;&gt;"",M$20,VLOOKUP("CTR"&amp;N379,Cumul_par_Code_tarifaire!B$3:K$1003,9,0)))</f>
        <v>1027</v>
      </c>
      <c r="R379" s="1" t="n">
        <f aca="false">IF(OR(L379&lt;&gt;"",M379&lt;&gt;""),R$21,VLOOKUP("CTR"&amp;N379,Cumul_par_Code_tarifaire!B$3:K$1003,10,0))</f>
        <v>0.35</v>
      </c>
    </row>
    <row r="380" customFormat="false" ht="12.8" hidden="false" customHeight="false" outlineLevel="0" collapsed="false">
      <c r="A380" s="73" t="s">
        <v>529</v>
      </c>
      <c r="B380" s="74" t="s">
        <v>537</v>
      </c>
      <c r="C380" s="75"/>
      <c r="D380" s="39" t="str">
        <f aca="false">IF(L380=L$22,L$21,IF(M380=M$22,M$21,K380))</f>
        <v>M3</v>
      </c>
      <c r="E380" s="82" t="n">
        <f aca="false">Q380</f>
        <v>1027</v>
      </c>
      <c r="F380" s="20"/>
      <c r="G380" s="77" t="n">
        <f aca="false">R380</f>
        <v>0.35</v>
      </c>
      <c r="H380" s="77" t="n">
        <f aca="false">G380*C380</f>
        <v>0</v>
      </c>
      <c r="I380" s="1" t="s">
        <v>385</v>
      </c>
      <c r="K380" s="78" t="s">
        <v>323</v>
      </c>
      <c r="L380" s="41"/>
      <c r="M380" s="78"/>
      <c r="N380" s="78" t="n">
        <v>1027</v>
      </c>
      <c r="O380" s="79" t="n">
        <f aca="false">IF(AND(L380="",M380=""),N380,"")</f>
        <v>1027</v>
      </c>
      <c r="P380" s="1" t="n">
        <f aca="false">VLOOKUP("CTR"&amp;N380,Cumul_par_Code_tarifaire!B$3:K$1003,2,0)</f>
        <v>0</v>
      </c>
      <c r="Q380" s="1" t="n">
        <f aca="false">IF(L380&lt;&gt;"",L$20,IF(M380&lt;&gt;"",M$20,VLOOKUP("CTR"&amp;N380,Cumul_par_Code_tarifaire!B$3:K$1003,9,0)))</f>
        <v>1027</v>
      </c>
      <c r="R380" s="1" t="n">
        <f aca="false">IF(OR(L380&lt;&gt;"",M380&lt;&gt;""),R$21,VLOOKUP("CTR"&amp;N380,Cumul_par_Code_tarifaire!B$3:K$1003,10,0))</f>
        <v>0.35</v>
      </c>
    </row>
    <row r="381" customFormat="false" ht="12.8" hidden="false" customHeight="false" outlineLevel="0" collapsed="false">
      <c r="A381" s="73" t="s">
        <v>529</v>
      </c>
      <c r="B381" s="74" t="s">
        <v>538</v>
      </c>
      <c r="C381" s="75"/>
      <c r="D381" s="39" t="str">
        <f aca="false">IF(L381=L$22,L$21,IF(M381=M$22,M$21,K381))</f>
        <v>M3</v>
      </c>
      <c r="E381" s="82" t="n">
        <f aca="false">Q381</f>
        <v>1027</v>
      </c>
      <c r="F381" s="20"/>
      <c r="G381" s="77" t="n">
        <f aca="false">R381</f>
        <v>0.35</v>
      </c>
      <c r="H381" s="77" t="n">
        <f aca="false">G381*C381</f>
        <v>0</v>
      </c>
      <c r="I381" s="1" t="s">
        <v>385</v>
      </c>
      <c r="K381" s="78" t="s">
        <v>323</v>
      </c>
      <c r="L381" s="41"/>
      <c r="M381" s="78"/>
      <c r="N381" s="78" t="n">
        <v>1027</v>
      </c>
      <c r="O381" s="79" t="n">
        <f aca="false">IF(AND(L381="",M381=""),N381,"")</f>
        <v>1027</v>
      </c>
      <c r="P381" s="1" t="n">
        <f aca="false">VLOOKUP("CTR"&amp;N381,Cumul_par_Code_tarifaire!B$3:K$1003,2,0)</f>
        <v>0</v>
      </c>
      <c r="Q381" s="1" t="n">
        <f aca="false">IF(L381&lt;&gt;"",L$20,IF(M381&lt;&gt;"",M$20,VLOOKUP("CTR"&amp;N381,Cumul_par_Code_tarifaire!B$3:K$1003,9,0)))</f>
        <v>1027</v>
      </c>
      <c r="R381" s="1" t="n">
        <f aca="false">IF(OR(L381&lt;&gt;"",M381&lt;&gt;""),R$21,VLOOKUP("CTR"&amp;N381,Cumul_par_Code_tarifaire!B$3:K$1003,10,0))</f>
        <v>0.35</v>
      </c>
    </row>
    <row r="382" customFormat="false" ht="12.8" hidden="false" customHeight="false" outlineLevel="0" collapsed="false">
      <c r="A382" s="73" t="s">
        <v>539</v>
      </c>
      <c r="B382" s="74" t="s">
        <v>540</v>
      </c>
      <c r="C382" s="75"/>
      <c r="D382" s="39" t="str">
        <f aca="false">IF(L382=L$22,L$21,IF(M382=M$22,M$21,K382))</f>
        <v>M3</v>
      </c>
      <c r="E382" s="82" t="n">
        <f aca="false">Q382</f>
        <v>1027</v>
      </c>
      <c r="F382" s="20"/>
      <c r="G382" s="77" t="n">
        <f aca="false">R382</f>
        <v>0.35</v>
      </c>
      <c r="H382" s="77" t="n">
        <f aca="false">G382*C382</f>
        <v>0</v>
      </c>
      <c r="I382" s="1" t="s">
        <v>385</v>
      </c>
      <c r="K382" s="78" t="s">
        <v>323</v>
      </c>
      <c r="L382" s="41"/>
      <c r="M382" s="78"/>
      <c r="N382" s="78" t="n">
        <v>1027</v>
      </c>
      <c r="O382" s="79" t="n">
        <f aca="false">IF(AND(L382="",M382=""),N382,"")</f>
        <v>1027</v>
      </c>
      <c r="P382" s="1" t="n">
        <f aca="false">VLOOKUP("CTR"&amp;N382,Cumul_par_Code_tarifaire!B$3:K$1003,2,0)</f>
        <v>0</v>
      </c>
      <c r="Q382" s="1" t="n">
        <f aca="false">IF(L382&lt;&gt;"",L$20,IF(M382&lt;&gt;"",M$20,VLOOKUP("CTR"&amp;N382,Cumul_par_Code_tarifaire!B$3:K$1003,9,0)))</f>
        <v>1027</v>
      </c>
      <c r="R382" s="1" t="n">
        <f aca="false">IF(OR(L382&lt;&gt;"",M382&lt;&gt;""),R$21,VLOOKUP("CTR"&amp;N382,Cumul_par_Code_tarifaire!B$3:K$1003,10,0))</f>
        <v>0.35</v>
      </c>
    </row>
    <row r="383" s="5" customFormat="true" ht="12.8" hidden="true" customHeight="false" outlineLevel="0" collapsed="false">
      <c r="A383" s="73" t="s">
        <v>539</v>
      </c>
      <c r="B383" s="74" t="s">
        <v>541</v>
      </c>
      <c r="C383" s="75"/>
      <c r="D383" s="39" t="str">
        <f aca="false">IF(L383=L$22,L$21,IF(M383=M$22,M$21,K383))</f>
        <v>non dispo 2022</v>
      </c>
      <c r="E383" s="82" t="str">
        <f aca="false">Q383</f>
        <v>Nous Consulter</v>
      </c>
      <c r="F383" s="20"/>
      <c r="G383" s="77" t="n">
        <f aca="false">R383</f>
        <v>0</v>
      </c>
      <c r="H383" s="77" t="n">
        <f aca="false">G383*C383</f>
        <v>0</v>
      </c>
      <c r="I383" s="1" t="s">
        <v>385</v>
      </c>
      <c r="J383" s="1"/>
      <c r="K383" s="78" t="s">
        <v>323</v>
      </c>
      <c r="L383" s="41" t="s">
        <v>34</v>
      </c>
      <c r="M383" s="78"/>
      <c r="N383" s="78" t="n">
        <v>1027</v>
      </c>
      <c r="O383" s="79" t="str">
        <f aca="false">IF(AND(L383="",M383=""),N383,"")</f>
        <v/>
      </c>
      <c r="P383" s="1" t="n">
        <f aca="false">VLOOKUP("CTR"&amp;N383,Cumul_par_Code_tarifaire!B$3:K$1003,2,0)</f>
        <v>0</v>
      </c>
      <c r="Q383" s="1" t="str">
        <f aca="false">IF(L383&lt;&gt;"",L$20,IF(M383&lt;&gt;"",M$20,VLOOKUP("CTR"&amp;N383,Cumul_par_Code_tarifaire!B$3:K$1003,9,0)))</f>
        <v>Nous Consulter</v>
      </c>
      <c r="R383" s="1" t="n">
        <f aca="false">IF(OR(L383&lt;&gt;"",M383&lt;&gt;""),R$21,VLOOKUP("CTR"&amp;N383,Cumul_par_Code_tarifaire!B$3:K$1003,10,0))</f>
        <v>0</v>
      </c>
      <c r="S383" s="1"/>
    </row>
    <row r="384" customFormat="false" ht="12.8" hidden="false" customHeight="false" outlineLevel="0" collapsed="false">
      <c r="A384" s="73" t="s">
        <v>539</v>
      </c>
      <c r="B384" s="74" t="s">
        <v>542</v>
      </c>
      <c r="C384" s="75"/>
      <c r="D384" s="39" t="str">
        <f aca="false">IF(L384=L$22,L$21,IF(M384=M$22,M$21,K384))</f>
        <v>M3</v>
      </c>
      <c r="E384" s="82" t="n">
        <f aca="false">Q384</f>
        <v>1027</v>
      </c>
      <c r="F384" s="20"/>
      <c r="G384" s="77" t="n">
        <f aca="false">R384</f>
        <v>0.35</v>
      </c>
      <c r="H384" s="77" t="n">
        <f aca="false">G384*C384</f>
        <v>0</v>
      </c>
      <c r="I384" s="1" t="s">
        <v>385</v>
      </c>
      <c r="K384" s="78" t="s">
        <v>323</v>
      </c>
      <c r="L384" s="41"/>
      <c r="M384" s="78"/>
      <c r="N384" s="78" t="n">
        <v>1027</v>
      </c>
      <c r="O384" s="79" t="n">
        <f aca="false">IF(AND(L384="",M384=""),N384,"")</f>
        <v>1027</v>
      </c>
      <c r="P384" s="1" t="n">
        <f aca="false">VLOOKUP("CTR"&amp;N384,Cumul_par_Code_tarifaire!B$3:K$1003,2,0)</f>
        <v>0</v>
      </c>
      <c r="Q384" s="1" t="n">
        <f aca="false">IF(L384&lt;&gt;"",L$20,IF(M384&lt;&gt;"",M$20,VLOOKUP("CTR"&amp;N384,Cumul_par_Code_tarifaire!B$3:K$1003,9,0)))</f>
        <v>1027</v>
      </c>
      <c r="R384" s="1" t="n">
        <f aca="false">IF(OR(L384&lt;&gt;"",M384&lt;&gt;""),R$21,VLOOKUP("CTR"&amp;N384,Cumul_par_Code_tarifaire!B$3:K$1003,10,0))</f>
        <v>0.35</v>
      </c>
    </row>
    <row r="385" customFormat="false" ht="12.8" hidden="false" customHeight="false" outlineLevel="0" collapsed="false">
      <c r="A385" s="73" t="s">
        <v>539</v>
      </c>
      <c r="B385" s="74" t="s">
        <v>543</v>
      </c>
      <c r="C385" s="75"/>
      <c r="D385" s="39" t="str">
        <f aca="false">IF(L385=L$22,L$21,IF(M385=M$22,M$21,K385))</f>
        <v>M3</v>
      </c>
      <c r="E385" s="82" t="n">
        <f aca="false">Q385</f>
        <v>1027</v>
      </c>
      <c r="F385" s="20"/>
      <c r="G385" s="77" t="n">
        <f aca="false">R385</f>
        <v>0.35</v>
      </c>
      <c r="H385" s="77" t="n">
        <f aca="false">G385*C385</f>
        <v>0</v>
      </c>
      <c r="I385" s="1" t="s">
        <v>385</v>
      </c>
      <c r="K385" s="78" t="s">
        <v>323</v>
      </c>
      <c r="L385" s="41"/>
      <c r="M385" s="78"/>
      <c r="N385" s="78" t="n">
        <v>1027</v>
      </c>
      <c r="O385" s="79" t="n">
        <f aca="false">IF(AND(L385="",M385=""),N385,"")</f>
        <v>1027</v>
      </c>
      <c r="P385" s="1" t="n">
        <f aca="false">VLOOKUP("CTR"&amp;N385,Cumul_par_Code_tarifaire!B$3:K$1003,2,0)</f>
        <v>0</v>
      </c>
      <c r="Q385" s="1" t="n">
        <f aca="false">IF(L385&lt;&gt;"",L$20,IF(M385&lt;&gt;"",M$20,VLOOKUP("CTR"&amp;N385,Cumul_par_Code_tarifaire!B$3:K$1003,9,0)))</f>
        <v>1027</v>
      </c>
      <c r="R385" s="1" t="n">
        <f aca="false">IF(OR(L385&lt;&gt;"",M385&lt;&gt;""),R$21,VLOOKUP("CTR"&amp;N385,Cumul_par_Code_tarifaire!B$3:K$1003,10,0))</f>
        <v>0.35</v>
      </c>
    </row>
    <row r="386" s="5" customFormat="true" ht="12.8" hidden="true" customHeight="false" outlineLevel="0" collapsed="false">
      <c r="A386" s="73" t="s">
        <v>539</v>
      </c>
      <c r="B386" s="74" t="s">
        <v>544</v>
      </c>
      <c r="C386" s="75"/>
      <c r="D386" s="39" t="str">
        <f aca="false">IF(L386=L$22,L$21,IF(M386=M$22,M$21,K386))</f>
        <v>non dispo 2022</v>
      </c>
      <c r="E386" s="82" t="str">
        <f aca="false">Q386</f>
        <v>Nous Consulter</v>
      </c>
      <c r="F386" s="20"/>
      <c r="G386" s="77" t="n">
        <f aca="false">R386</f>
        <v>0</v>
      </c>
      <c r="H386" s="77" t="n">
        <f aca="false">G386*C386</f>
        <v>0</v>
      </c>
      <c r="I386" s="1" t="s">
        <v>385</v>
      </c>
      <c r="J386" s="1"/>
      <c r="K386" s="78" t="s">
        <v>323</v>
      </c>
      <c r="L386" s="41" t="s">
        <v>34</v>
      </c>
      <c r="M386" s="78"/>
      <c r="N386" s="78" t="n">
        <v>1027</v>
      </c>
      <c r="O386" s="79" t="str">
        <f aca="false">IF(AND(L386="",M386=""),N386,"")</f>
        <v/>
      </c>
      <c r="P386" s="1" t="n">
        <f aca="false">VLOOKUP("CTR"&amp;N386,Cumul_par_Code_tarifaire!B$3:K$1003,2,0)</f>
        <v>0</v>
      </c>
      <c r="Q386" s="1" t="str">
        <f aca="false">IF(L386&lt;&gt;"",L$20,IF(M386&lt;&gt;"",M$20,VLOOKUP("CTR"&amp;N386,Cumul_par_Code_tarifaire!B$3:K$1003,9,0)))</f>
        <v>Nous Consulter</v>
      </c>
      <c r="R386" s="1" t="n">
        <f aca="false">IF(OR(L386&lt;&gt;"",M386&lt;&gt;""),R$21,VLOOKUP("CTR"&amp;N386,Cumul_par_Code_tarifaire!B$3:K$1003,10,0))</f>
        <v>0</v>
      </c>
      <c r="S386" s="1"/>
    </row>
    <row r="387" customFormat="false" ht="12.8" hidden="false" customHeight="false" outlineLevel="0" collapsed="false">
      <c r="A387" s="73" t="s">
        <v>539</v>
      </c>
      <c r="B387" s="74" t="s">
        <v>545</v>
      </c>
      <c r="C387" s="75"/>
      <c r="D387" s="39" t="str">
        <f aca="false">IF(L387=L$22,L$21,IF(M387=M$22,M$21,K387))</f>
        <v>M3</v>
      </c>
      <c r="E387" s="82" t="n">
        <f aca="false">Q387</f>
        <v>1027</v>
      </c>
      <c r="F387" s="20"/>
      <c r="G387" s="77" t="n">
        <f aca="false">R387</f>
        <v>0.35</v>
      </c>
      <c r="H387" s="77" t="n">
        <f aca="false">G387*C387</f>
        <v>0</v>
      </c>
      <c r="I387" s="1" t="s">
        <v>385</v>
      </c>
      <c r="K387" s="78" t="s">
        <v>323</v>
      </c>
      <c r="L387" s="41"/>
      <c r="M387" s="78"/>
      <c r="N387" s="78" t="n">
        <v>1027</v>
      </c>
      <c r="O387" s="79" t="n">
        <f aca="false">IF(AND(L387="",M387=""),N387,"")</f>
        <v>1027</v>
      </c>
      <c r="P387" s="1" t="n">
        <f aca="false">VLOOKUP("CTR"&amp;N387,Cumul_par_Code_tarifaire!B$3:K$1003,2,0)</f>
        <v>0</v>
      </c>
      <c r="Q387" s="1" t="n">
        <f aca="false">IF(L387&lt;&gt;"",L$20,IF(M387&lt;&gt;"",M$20,VLOOKUP("CTR"&amp;N387,Cumul_par_Code_tarifaire!B$3:K$1003,9,0)))</f>
        <v>1027</v>
      </c>
      <c r="R387" s="1" t="n">
        <f aca="false">IF(OR(L387&lt;&gt;"",M387&lt;&gt;""),R$21,VLOOKUP("CTR"&amp;N387,Cumul_par_Code_tarifaire!B$3:K$1003,10,0))</f>
        <v>0.35</v>
      </c>
    </row>
    <row r="388" customFormat="false" ht="12.8" hidden="false" customHeight="false" outlineLevel="0" collapsed="false">
      <c r="A388" s="73" t="s">
        <v>539</v>
      </c>
      <c r="B388" s="74" t="s">
        <v>546</v>
      </c>
      <c r="C388" s="75"/>
      <c r="D388" s="39" t="str">
        <f aca="false">IF(L388=L$22,L$21,IF(M388=M$22,M$21,K388))</f>
        <v>M3</v>
      </c>
      <c r="E388" s="82" t="n">
        <f aca="false">Q388</f>
        <v>1027</v>
      </c>
      <c r="F388" s="20"/>
      <c r="G388" s="77" t="n">
        <f aca="false">R388</f>
        <v>0.35</v>
      </c>
      <c r="H388" s="77" t="n">
        <f aca="false">G388*C388</f>
        <v>0</v>
      </c>
      <c r="I388" s="1" t="s">
        <v>385</v>
      </c>
      <c r="K388" s="78" t="s">
        <v>323</v>
      </c>
      <c r="L388" s="41"/>
      <c r="M388" s="78"/>
      <c r="N388" s="78" t="n">
        <v>1027</v>
      </c>
      <c r="O388" s="79" t="n">
        <f aca="false">IF(AND(L388="",M388=""),N388,"")</f>
        <v>1027</v>
      </c>
      <c r="P388" s="1" t="n">
        <f aca="false">VLOOKUP("CTR"&amp;N388,Cumul_par_Code_tarifaire!B$3:K$1003,2,0)</f>
        <v>0</v>
      </c>
      <c r="Q388" s="1" t="n">
        <f aca="false">IF(L388&lt;&gt;"",L$20,IF(M388&lt;&gt;"",M$20,VLOOKUP("CTR"&amp;N388,Cumul_par_Code_tarifaire!B$3:K$1003,9,0)))</f>
        <v>1027</v>
      </c>
      <c r="R388" s="1" t="n">
        <f aca="false">IF(OR(L388&lt;&gt;"",M388&lt;&gt;""),R$21,VLOOKUP("CTR"&amp;N388,Cumul_par_Code_tarifaire!B$3:K$1003,10,0))</f>
        <v>0.35</v>
      </c>
    </row>
    <row r="389" customFormat="false" ht="12.8" hidden="false" customHeight="false" outlineLevel="0" collapsed="false">
      <c r="A389" s="73" t="s">
        <v>539</v>
      </c>
      <c r="B389" s="74" t="s">
        <v>547</v>
      </c>
      <c r="C389" s="75"/>
      <c r="D389" s="39" t="str">
        <f aca="false">IF(L389=L$22,L$21,IF(M389=M$22,M$21,K389))</f>
        <v>M3</v>
      </c>
      <c r="E389" s="82" t="n">
        <f aca="false">Q389</f>
        <v>1027</v>
      </c>
      <c r="F389" s="20"/>
      <c r="G389" s="77" t="n">
        <f aca="false">R389</f>
        <v>0.35</v>
      </c>
      <c r="H389" s="77" t="n">
        <f aca="false">G389*C389</f>
        <v>0</v>
      </c>
      <c r="I389" s="1" t="s">
        <v>385</v>
      </c>
      <c r="K389" s="78" t="s">
        <v>323</v>
      </c>
      <c r="L389" s="41"/>
      <c r="M389" s="78"/>
      <c r="N389" s="78" t="n">
        <v>1027</v>
      </c>
      <c r="O389" s="79" t="n">
        <f aca="false">IF(AND(L389="",M389=""),N389,"")</f>
        <v>1027</v>
      </c>
      <c r="P389" s="1" t="n">
        <f aca="false">VLOOKUP("CTR"&amp;N389,Cumul_par_Code_tarifaire!B$3:K$1003,2,0)</f>
        <v>0</v>
      </c>
      <c r="Q389" s="1" t="n">
        <f aca="false">IF(L389&lt;&gt;"",L$20,IF(M389&lt;&gt;"",M$20,VLOOKUP("CTR"&amp;N389,Cumul_par_Code_tarifaire!B$3:K$1003,9,0)))</f>
        <v>1027</v>
      </c>
      <c r="R389" s="1" t="n">
        <f aca="false">IF(OR(L389&lt;&gt;"",M389&lt;&gt;""),R$21,VLOOKUP("CTR"&amp;N389,Cumul_par_Code_tarifaire!B$3:K$1003,10,0))</f>
        <v>0.35</v>
      </c>
    </row>
    <row r="390" customFormat="false" ht="22.35" hidden="false" customHeight="false" outlineLevel="0" collapsed="false">
      <c r="A390" s="73" t="s">
        <v>539</v>
      </c>
      <c r="B390" s="74" t="s">
        <v>548</v>
      </c>
      <c r="C390" s="75"/>
      <c r="D390" s="39" t="str">
        <f aca="false">IF(L390=L$22,L$21,IF(M390=M$22,M$21,K390))</f>
        <v>M3</v>
      </c>
      <c r="E390" s="82" t="n">
        <f aca="false">Q390</f>
        <v>1027</v>
      </c>
      <c r="F390" s="20"/>
      <c r="G390" s="77" t="n">
        <f aca="false">R390</f>
        <v>0.35</v>
      </c>
      <c r="H390" s="77" t="n">
        <f aca="false">G390*C390</f>
        <v>0</v>
      </c>
      <c r="I390" s="1" t="s">
        <v>385</v>
      </c>
      <c r="K390" s="78" t="s">
        <v>323</v>
      </c>
      <c r="L390" s="41"/>
      <c r="M390" s="78"/>
      <c r="N390" s="78" t="n">
        <v>1027</v>
      </c>
      <c r="O390" s="79" t="n">
        <f aca="false">IF(AND(L390="",M390=""),N390,"")</f>
        <v>1027</v>
      </c>
      <c r="P390" s="1" t="n">
        <f aca="false">VLOOKUP("CTR"&amp;N390,Cumul_par_Code_tarifaire!B$3:K$1003,2,0)</f>
        <v>0</v>
      </c>
      <c r="Q390" s="1" t="n">
        <f aca="false">IF(L390&lt;&gt;"",L$20,IF(M390&lt;&gt;"",M$20,VLOOKUP("CTR"&amp;N390,Cumul_par_Code_tarifaire!B$3:K$1003,9,0)))</f>
        <v>1027</v>
      </c>
      <c r="R390" s="1" t="n">
        <f aca="false">IF(OR(L390&lt;&gt;"",M390&lt;&gt;""),R$21,VLOOKUP("CTR"&amp;N390,Cumul_par_Code_tarifaire!B$3:K$1003,10,0))</f>
        <v>0.35</v>
      </c>
    </row>
    <row r="391" customFormat="false" ht="22.35" hidden="false" customHeight="false" outlineLevel="0" collapsed="false">
      <c r="A391" s="73" t="s">
        <v>539</v>
      </c>
      <c r="B391" s="74" t="s">
        <v>549</v>
      </c>
      <c r="C391" s="75"/>
      <c r="D391" s="39" t="str">
        <f aca="false">IF(L391=L$22,L$21,IF(M391=M$22,M$21,K391))</f>
        <v>M3</v>
      </c>
      <c r="E391" s="82" t="n">
        <f aca="false">Q391</f>
        <v>1027</v>
      </c>
      <c r="F391" s="20"/>
      <c r="G391" s="77" t="n">
        <f aca="false">R391</f>
        <v>0.35</v>
      </c>
      <c r="H391" s="77" t="n">
        <f aca="false">G391*C391</f>
        <v>0</v>
      </c>
      <c r="I391" s="1" t="s">
        <v>385</v>
      </c>
      <c r="K391" s="78" t="s">
        <v>323</v>
      </c>
      <c r="L391" s="41"/>
      <c r="M391" s="78"/>
      <c r="N391" s="78" t="n">
        <v>1027</v>
      </c>
      <c r="O391" s="79" t="n">
        <f aca="false">IF(AND(L391="",M391=""),N391,"")</f>
        <v>1027</v>
      </c>
      <c r="P391" s="1" t="n">
        <f aca="false">VLOOKUP("CTR"&amp;N391,Cumul_par_Code_tarifaire!B$3:K$1003,2,0)</f>
        <v>0</v>
      </c>
      <c r="Q391" s="1" t="n">
        <f aca="false">IF(L391&lt;&gt;"",L$20,IF(M391&lt;&gt;"",M$20,VLOOKUP("CTR"&amp;N391,Cumul_par_Code_tarifaire!B$3:K$1003,9,0)))</f>
        <v>1027</v>
      </c>
      <c r="R391" s="1" t="n">
        <f aca="false">IF(OR(L391&lt;&gt;"",M391&lt;&gt;""),R$21,VLOOKUP("CTR"&amp;N391,Cumul_par_Code_tarifaire!B$3:K$1003,10,0))</f>
        <v>0.35</v>
      </c>
    </row>
    <row r="392" customFormat="false" ht="12.8" hidden="false" customHeight="false" outlineLevel="0" collapsed="false">
      <c r="A392" s="73" t="s">
        <v>550</v>
      </c>
      <c r="B392" s="74" t="s">
        <v>551</v>
      </c>
      <c r="C392" s="75"/>
      <c r="D392" s="39" t="str">
        <f aca="false">IF(L392=L$22,L$21,IF(M392=M$22,M$21,K392))</f>
        <v>M3</v>
      </c>
      <c r="E392" s="82" t="n">
        <f aca="false">Q392</f>
        <v>1027</v>
      </c>
      <c r="F392" s="20"/>
      <c r="G392" s="77" t="n">
        <f aca="false">R392</f>
        <v>0.35</v>
      </c>
      <c r="H392" s="77" t="n">
        <f aca="false">G392*C392</f>
        <v>0</v>
      </c>
      <c r="I392" s="1" t="s">
        <v>385</v>
      </c>
      <c r="K392" s="78" t="s">
        <v>323</v>
      </c>
      <c r="L392" s="41"/>
      <c r="M392" s="78"/>
      <c r="N392" s="78" t="n">
        <v>1027</v>
      </c>
      <c r="O392" s="79" t="n">
        <f aca="false">IF(AND(L392="",M392=""),N392,"")</f>
        <v>1027</v>
      </c>
      <c r="P392" s="1" t="n">
        <f aca="false">VLOOKUP("CTR"&amp;N392,Cumul_par_Code_tarifaire!B$3:K$1003,2,0)</f>
        <v>0</v>
      </c>
      <c r="Q392" s="1" t="n">
        <f aca="false">IF(L392&lt;&gt;"",L$20,IF(M392&lt;&gt;"",M$20,VLOOKUP("CTR"&amp;N392,Cumul_par_Code_tarifaire!B$3:K$1003,9,0)))</f>
        <v>1027</v>
      </c>
      <c r="R392" s="1" t="n">
        <f aca="false">IF(OR(L392&lt;&gt;"",M392&lt;&gt;""),R$21,VLOOKUP("CTR"&amp;N392,Cumul_par_Code_tarifaire!B$3:K$1003,10,0))</f>
        <v>0.35</v>
      </c>
    </row>
    <row r="393" customFormat="false" ht="12.8" hidden="false" customHeight="false" outlineLevel="0" collapsed="false">
      <c r="A393" s="73" t="s">
        <v>552</v>
      </c>
      <c r="B393" s="74" t="s">
        <v>553</v>
      </c>
      <c r="C393" s="75"/>
      <c r="D393" s="39" t="str">
        <f aca="false">IF(L393=L$22,L$21,IF(M393=M$22,M$21,K393))</f>
        <v>M3</v>
      </c>
      <c r="E393" s="82" t="n">
        <f aca="false">Q393</f>
        <v>1027</v>
      </c>
      <c r="F393" s="20"/>
      <c r="G393" s="77" t="n">
        <f aca="false">R393</f>
        <v>0.35</v>
      </c>
      <c r="H393" s="77" t="n">
        <f aca="false">G393*C393</f>
        <v>0</v>
      </c>
      <c r="I393" s="1" t="s">
        <v>385</v>
      </c>
      <c r="K393" s="78" t="s">
        <v>323</v>
      </c>
      <c r="L393" s="41"/>
      <c r="M393" s="78"/>
      <c r="N393" s="78" t="n">
        <v>1027</v>
      </c>
      <c r="O393" s="79" t="n">
        <f aca="false">IF(AND(L393="",M393=""),N393,"")</f>
        <v>1027</v>
      </c>
      <c r="P393" s="1" t="n">
        <f aca="false">VLOOKUP("CTR"&amp;N393,Cumul_par_Code_tarifaire!B$3:K$1003,2,0)</f>
        <v>0</v>
      </c>
      <c r="Q393" s="1" t="n">
        <f aca="false">IF(L393&lt;&gt;"",L$20,IF(M393&lt;&gt;"",M$20,VLOOKUP("CTR"&amp;N393,Cumul_par_Code_tarifaire!B$3:K$1003,9,0)))</f>
        <v>1027</v>
      </c>
      <c r="R393" s="1" t="n">
        <f aca="false">IF(OR(L393&lt;&gt;"",M393&lt;&gt;""),R$21,VLOOKUP("CTR"&amp;N393,Cumul_par_Code_tarifaire!B$3:K$1003,10,0))</f>
        <v>0.35</v>
      </c>
    </row>
    <row r="394" s="5" customFormat="true" ht="12.8" hidden="true" customHeight="false" outlineLevel="0" collapsed="false">
      <c r="A394" s="73" t="s">
        <v>552</v>
      </c>
      <c r="B394" s="74" t="s">
        <v>554</v>
      </c>
      <c r="C394" s="75"/>
      <c r="D394" s="39" t="str">
        <f aca="false">IF(L394=L$22,L$21,IF(M394=M$22,M$21,K394))</f>
        <v>non dispo 2022</v>
      </c>
      <c r="E394" s="82" t="str">
        <f aca="false">Q394</f>
        <v>Nous Consulter</v>
      </c>
      <c r="F394" s="20"/>
      <c r="G394" s="77" t="n">
        <f aca="false">R394</f>
        <v>0</v>
      </c>
      <c r="H394" s="77" t="n">
        <f aca="false">G394*C394</f>
        <v>0</v>
      </c>
      <c r="I394" s="1" t="s">
        <v>385</v>
      </c>
      <c r="J394" s="1"/>
      <c r="K394" s="78" t="s">
        <v>323</v>
      </c>
      <c r="L394" s="41" t="s">
        <v>34</v>
      </c>
      <c r="M394" s="78"/>
      <c r="N394" s="78" t="n">
        <v>1027</v>
      </c>
      <c r="O394" s="79" t="str">
        <f aca="false">IF(AND(L394="",M394=""),N394,"")</f>
        <v/>
      </c>
      <c r="P394" s="1" t="n">
        <f aca="false">VLOOKUP("CTR"&amp;N394,Cumul_par_Code_tarifaire!B$3:K$1003,2,0)</f>
        <v>0</v>
      </c>
      <c r="Q394" s="1" t="str">
        <f aca="false">IF(L394&lt;&gt;"",L$20,IF(M394&lt;&gt;"",M$20,VLOOKUP("CTR"&amp;N394,Cumul_par_Code_tarifaire!B$3:K$1003,9,0)))</f>
        <v>Nous Consulter</v>
      </c>
      <c r="R394" s="1" t="n">
        <f aca="false">IF(OR(L394&lt;&gt;"",M394&lt;&gt;""),R$21,VLOOKUP("CTR"&amp;N394,Cumul_par_Code_tarifaire!B$3:K$1003,10,0))</f>
        <v>0</v>
      </c>
      <c r="S394" s="1"/>
    </row>
    <row r="395" customFormat="false" ht="12.8" hidden="false" customHeight="false" outlineLevel="0" collapsed="false">
      <c r="A395" s="73" t="s">
        <v>552</v>
      </c>
      <c r="B395" s="74" t="s">
        <v>555</v>
      </c>
      <c r="C395" s="75"/>
      <c r="D395" s="39" t="str">
        <f aca="false">IF(L395=L$22,L$21,IF(M395=M$22,M$21,K395))</f>
        <v>M3</v>
      </c>
      <c r="E395" s="82" t="n">
        <f aca="false">Q395</f>
        <v>1027</v>
      </c>
      <c r="F395" s="20"/>
      <c r="G395" s="77" t="n">
        <f aca="false">R395</f>
        <v>0.35</v>
      </c>
      <c r="H395" s="77" t="n">
        <f aca="false">G395*C395</f>
        <v>0</v>
      </c>
      <c r="I395" s="1" t="s">
        <v>385</v>
      </c>
      <c r="K395" s="78" t="s">
        <v>323</v>
      </c>
      <c r="L395" s="41"/>
      <c r="M395" s="78"/>
      <c r="N395" s="78" t="n">
        <v>1027</v>
      </c>
      <c r="O395" s="79" t="n">
        <f aca="false">IF(AND(L395="",M395=""),N395,"")</f>
        <v>1027</v>
      </c>
      <c r="P395" s="1" t="n">
        <f aca="false">VLOOKUP("CTR"&amp;N395,Cumul_par_Code_tarifaire!B$3:K$1003,2,0)</f>
        <v>0</v>
      </c>
      <c r="Q395" s="1" t="n">
        <f aca="false">IF(L395&lt;&gt;"",L$20,IF(M395&lt;&gt;"",M$20,VLOOKUP("CTR"&amp;N395,Cumul_par_Code_tarifaire!B$3:K$1003,9,0)))</f>
        <v>1027</v>
      </c>
      <c r="R395" s="1" t="n">
        <f aca="false">IF(OR(L395&lt;&gt;"",M395&lt;&gt;""),R$21,VLOOKUP("CTR"&amp;N395,Cumul_par_Code_tarifaire!B$3:K$1003,10,0))</f>
        <v>0.35</v>
      </c>
    </row>
    <row r="396" customFormat="false" ht="12.8" hidden="false" customHeight="false" outlineLevel="0" collapsed="false">
      <c r="A396" s="73" t="s">
        <v>552</v>
      </c>
      <c r="B396" s="74" t="s">
        <v>556</v>
      </c>
      <c r="C396" s="75"/>
      <c r="D396" s="39" t="str">
        <f aca="false">IF(L396=L$22,L$21,IF(M396=M$22,M$21,K396))</f>
        <v>M3</v>
      </c>
      <c r="E396" s="82" t="n">
        <f aca="false">Q396</f>
        <v>1027</v>
      </c>
      <c r="F396" s="20"/>
      <c r="G396" s="77" t="n">
        <f aca="false">R396</f>
        <v>0.35</v>
      </c>
      <c r="H396" s="77" t="n">
        <f aca="false">G396*C396</f>
        <v>0</v>
      </c>
      <c r="I396" s="1" t="s">
        <v>385</v>
      </c>
      <c r="K396" s="78" t="s">
        <v>323</v>
      </c>
      <c r="L396" s="41"/>
      <c r="M396" s="78"/>
      <c r="N396" s="78" t="n">
        <v>1027</v>
      </c>
      <c r="O396" s="79" t="n">
        <f aca="false">IF(AND(L396="",M396=""),N396,"")</f>
        <v>1027</v>
      </c>
      <c r="P396" s="1" t="n">
        <f aca="false">VLOOKUP("CTR"&amp;N396,Cumul_par_Code_tarifaire!B$3:K$1003,2,0)</f>
        <v>0</v>
      </c>
      <c r="Q396" s="1" t="n">
        <f aca="false">IF(L396&lt;&gt;"",L$20,IF(M396&lt;&gt;"",M$20,VLOOKUP("CTR"&amp;N396,Cumul_par_Code_tarifaire!B$3:K$1003,9,0)))</f>
        <v>1027</v>
      </c>
      <c r="R396" s="1" t="n">
        <f aca="false">IF(OR(L396&lt;&gt;"",M396&lt;&gt;""),R$21,VLOOKUP("CTR"&amp;N396,Cumul_par_Code_tarifaire!B$3:K$1003,10,0))</f>
        <v>0.35</v>
      </c>
    </row>
    <row r="397" s="5" customFormat="true" ht="12.8" hidden="true" customHeight="false" outlineLevel="0" collapsed="false">
      <c r="A397" s="73" t="s">
        <v>552</v>
      </c>
      <c r="B397" s="74" t="s">
        <v>557</v>
      </c>
      <c r="C397" s="75"/>
      <c r="D397" s="39" t="str">
        <f aca="false">IF(L397=L$22,L$21,IF(M397=M$22,M$21,K397))</f>
        <v>non dispo 2022</v>
      </c>
      <c r="E397" s="82" t="str">
        <f aca="false">Q397</f>
        <v>Nous Consulter</v>
      </c>
      <c r="F397" s="20"/>
      <c r="G397" s="77" t="n">
        <f aca="false">R397</f>
        <v>0</v>
      </c>
      <c r="H397" s="77" t="n">
        <f aca="false">G397*C397</f>
        <v>0</v>
      </c>
      <c r="I397" s="1" t="s">
        <v>385</v>
      </c>
      <c r="J397" s="1"/>
      <c r="K397" s="78" t="s">
        <v>323</v>
      </c>
      <c r="L397" s="41" t="s">
        <v>34</v>
      </c>
      <c r="M397" s="78"/>
      <c r="N397" s="78" t="n">
        <v>1027</v>
      </c>
      <c r="O397" s="79" t="str">
        <f aca="false">IF(AND(L397="",M397=""),N397,"")</f>
        <v/>
      </c>
      <c r="P397" s="1" t="n">
        <f aca="false">VLOOKUP("CTR"&amp;N397,Cumul_par_Code_tarifaire!B$3:K$1003,2,0)</f>
        <v>0</v>
      </c>
      <c r="Q397" s="1" t="str">
        <f aca="false">IF(L397&lt;&gt;"",L$20,IF(M397&lt;&gt;"",M$20,VLOOKUP("CTR"&amp;N397,Cumul_par_Code_tarifaire!B$3:K$1003,9,0)))</f>
        <v>Nous Consulter</v>
      </c>
      <c r="R397" s="1" t="n">
        <f aca="false">IF(OR(L397&lt;&gt;"",M397&lt;&gt;""),R$21,VLOOKUP("CTR"&amp;N397,Cumul_par_Code_tarifaire!B$3:K$1003,10,0))</f>
        <v>0</v>
      </c>
      <c r="S397" s="1"/>
    </row>
    <row r="398" customFormat="false" ht="12.8" hidden="false" customHeight="false" outlineLevel="0" collapsed="false">
      <c r="A398" s="73" t="s">
        <v>552</v>
      </c>
      <c r="B398" s="74" t="s">
        <v>558</v>
      </c>
      <c r="C398" s="75"/>
      <c r="D398" s="39" t="str">
        <f aca="false">IF(L398=L$22,L$21,IF(M398=M$22,M$21,K398))</f>
        <v>M3</v>
      </c>
      <c r="E398" s="82" t="n">
        <f aca="false">Q398</f>
        <v>1027</v>
      </c>
      <c r="F398" s="20"/>
      <c r="G398" s="77" t="n">
        <f aca="false">R398</f>
        <v>0.35</v>
      </c>
      <c r="H398" s="77" t="n">
        <f aca="false">G398*C398</f>
        <v>0</v>
      </c>
      <c r="I398" s="1" t="s">
        <v>385</v>
      </c>
      <c r="K398" s="78" t="s">
        <v>323</v>
      </c>
      <c r="L398" s="41"/>
      <c r="M398" s="78"/>
      <c r="N398" s="78" t="n">
        <v>1027</v>
      </c>
      <c r="O398" s="79" t="n">
        <f aca="false">IF(AND(L398="",M398=""),N398,"")</f>
        <v>1027</v>
      </c>
      <c r="P398" s="1" t="n">
        <f aca="false">VLOOKUP("CTR"&amp;N398,Cumul_par_Code_tarifaire!B$3:K$1003,2,0)</f>
        <v>0</v>
      </c>
      <c r="Q398" s="1" t="n">
        <f aca="false">IF(L398&lt;&gt;"",L$20,IF(M398&lt;&gt;"",M$20,VLOOKUP("CTR"&amp;N398,Cumul_par_Code_tarifaire!B$3:K$1003,9,0)))</f>
        <v>1027</v>
      </c>
      <c r="R398" s="1" t="n">
        <f aca="false">IF(OR(L398&lt;&gt;"",M398&lt;&gt;""),R$21,VLOOKUP("CTR"&amp;N398,Cumul_par_Code_tarifaire!B$3:K$1003,10,0))</f>
        <v>0.35</v>
      </c>
    </row>
    <row r="399" customFormat="false" ht="12.8" hidden="false" customHeight="false" outlineLevel="0" collapsed="false">
      <c r="A399" s="73" t="s">
        <v>552</v>
      </c>
      <c r="B399" s="74" t="s">
        <v>559</v>
      </c>
      <c r="C399" s="75"/>
      <c r="D399" s="39" t="str">
        <f aca="false">IF(L399=L$22,L$21,IF(M399=M$22,M$21,K399))</f>
        <v>M3</v>
      </c>
      <c r="E399" s="82" t="n">
        <f aca="false">Q399</f>
        <v>1027</v>
      </c>
      <c r="F399" s="20"/>
      <c r="G399" s="77" t="n">
        <f aca="false">R399</f>
        <v>0.35</v>
      </c>
      <c r="H399" s="77" t="n">
        <f aca="false">G399*C399</f>
        <v>0</v>
      </c>
      <c r="I399" s="1" t="s">
        <v>385</v>
      </c>
      <c r="K399" s="78" t="s">
        <v>323</v>
      </c>
      <c r="L399" s="41"/>
      <c r="M399" s="78"/>
      <c r="N399" s="78" t="n">
        <v>1027</v>
      </c>
      <c r="O399" s="79" t="n">
        <f aca="false">IF(AND(L399="",M399=""),N399,"")</f>
        <v>1027</v>
      </c>
      <c r="P399" s="1" t="n">
        <f aca="false">VLOOKUP("CTR"&amp;N399,Cumul_par_Code_tarifaire!B$3:K$1003,2,0)</f>
        <v>0</v>
      </c>
      <c r="Q399" s="1" t="n">
        <f aca="false">IF(L399&lt;&gt;"",L$20,IF(M399&lt;&gt;"",M$20,VLOOKUP("CTR"&amp;N399,Cumul_par_Code_tarifaire!B$3:K$1003,9,0)))</f>
        <v>1027</v>
      </c>
      <c r="R399" s="1" t="n">
        <f aca="false">IF(OR(L399&lt;&gt;"",M399&lt;&gt;""),R$21,VLOOKUP("CTR"&amp;N399,Cumul_par_Code_tarifaire!B$3:K$1003,10,0))</f>
        <v>0.35</v>
      </c>
    </row>
    <row r="400" customFormat="false" ht="12.8" hidden="false" customHeight="false" outlineLevel="0" collapsed="false">
      <c r="A400" s="73" t="s">
        <v>552</v>
      </c>
      <c r="B400" s="74" t="s">
        <v>560</v>
      </c>
      <c r="C400" s="75"/>
      <c r="D400" s="39" t="str">
        <f aca="false">IF(L400=L$22,L$21,IF(M400=M$22,M$21,K400))</f>
        <v>M3</v>
      </c>
      <c r="E400" s="82" t="n">
        <f aca="false">Q400</f>
        <v>1027</v>
      </c>
      <c r="F400" s="20"/>
      <c r="G400" s="77" t="n">
        <f aca="false">R400</f>
        <v>0.35</v>
      </c>
      <c r="H400" s="77" t="n">
        <f aca="false">G400*C400</f>
        <v>0</v>
      </c>
      <c r="I400" s="1" t="s">
        <v>385</v>
      </c>
      <c r="K400" s="78" t="s">
        <v>323</v>
      </c>
      <c r="L400" s="41"/>
      <c r="M400" s="78"/>
      <c r="N400" s="78" t="n">
        <v>1027</v>
      </c>
      <c r="O400" s="79" t="n">
        <f aca="false">IF(AND(L400="",M400=""),N400,"")</f>
        <v>1027</v>
      </c>
      <c r="P400" s="1" t="n">
        <f aca="false">VLOOKUP("CTR"&amp;N400,Cumul_par_Code_tarifaire!B$3:K$1003,2,0)</f>
        <v>0</v>
      </c>
      <c r="Q400" s="1" t="n">
        <f aca="false">IF(L400&lt;&gt;"",L$20,IF(M400&lt;&gt;"",M$20,VLOOKUP("CTR"&amp;N400,Cumul_par_Code_tarifaire!B$3:K$1003,9,0)))</f>
        <v>1027</v>
      </c>
      <c r="R400" s="1" t="n">
        <f aca="false">IF(OR(L400&lt;&gt;"",M400&lt;&gt;""),R$21,VLOOKUP("CTR"&amp;N400,Cumul_par_Code_tarifaire!B$3:K$1003,10,0))</f>
        <v>0.35</v>
      </c>
    </row>
    <row r="401" customFormat="false" ht="22.35" hidden="false" customHeight="false" outlineLevel="0" collapsed="false">
      <c r="A401" s="73" t="s">
        <v>552</v>
      </c>
      <c r="B401" s="74" t="s">
        <v>561</v>
      </c>
      <c r="C401" s="75"/>
      <c r="D401" s="39" t="str">
        <f aca="false">IF(L401=L$22,L$21,IF(M401=M$22,M$21,K401))</f>
        <v>M3</v>
      </c>
      <c r="E401" s="82" t="n">
        <f aca="false">Q401</f>
        <v>1027</v>
      </c>
      <c r="F401" s="20"/>
      <c r="G401" s="77" t="n">
        <f aca="false">R401</f>
        <v>0.35</v>
      </c>
      <c r="H401" s="77" t="n">
        <f aca="false">G401*C401</f>
        <v>0</v>
      </c>
      <c r="I401" s="1" t="s">
        <v>385</v>
      </c>
      <c r="K401" s="78" t="s">
        <v>323</v>
      </c>
      <c r="L401" s="41"/>
      <c r="M401" s="78"/>
      <c r="N401" s="78" t="n">
        <v>1027</v>
      </c>
      <c r="O401" s="79" t="n">
        <f aca="false">IF(AND(L401="",M401=""),N401,"")</f>
        <v>1027</v>
      </c>
      <c r="P401" s="1" t="n">
        <f aca="false">VLOOKUP("CTR"&amp;N401,Cumul_par_Code_tarifaire!B$3:K$1003,2,0)</f>
        <v>0</v>
      </c>
      <c r="Q401" s="1" t="n">
        <f aca="false">IF(L401&lt;&gt;"",L$20,IF(M401&lt;&gt;"",M$20,VLOOKUP("CTR"&amp;N401,Cumul_par_Code_tarifaire!B$3:K$1003,9,0)))</f>
        <v>1027</v>
      </c>
      <c r="R401" s="1" t="n">
        <f aca="false">IF(OR(L401&lt;&gt;"",M401&lt;&gt;""),R$21,VLOOKUP("CTR"&amp;N401,Cumul_par_Code_tarifaire!B$3:K$1003,10,0))</f>
        <v>0.35</v>
      </c>
    </row>
    <row r="402" customFormat="false" ht="12.8" hidden="false" customHeight="false" outlineLevel="0" collapsed="false">
      <c r="A402" s="73" t="s">
        <v>552</v>
      </c>
      <c r="B402" s="74" t="s">
        <v>562</v>
      </c>
      <c r="C402" s="75"/>
      <c r="D402" s="39" t="str">
        <f aca="false">IF(L402=L$22,L$21,IF(M402=M$22,M$21,K402))</f>
        <v>M3</v>
      </c>
      <c r="E402" s="82" t="n">
        <f aca="false">Q402</f>
        <v>1027</v>
      </c>
      <c r="F402" s="20"/>
      <c r="G402" s="77" t="n">
        <f aca="false">R402</f>
        <v>0.35</v>
      </c>
      <c r="H402" s="77" t="n">
        <f aca="false">G402*C402</f>
        <v>0</v>
      </c>
      <c r="I402" s="1" t="s">
        <v>385</v>
      </c>
      <c r="K402" s="78" t="s">
        <v>323</v>
      </c>
      <c r="L402" s="41"/>
      <c r="M402" s="78"/>
      <c r="N402" s="78" t="n">
        <v>1027</v>
      </c>
      <c r="O402" s="79" t="n">
        <f aca="false">IF(AND(L402="",M402=""),N402,"")</f>
        <v>1027</v>
      </c>
      <c r="P402" s="1" t="n">
        <f aca="false">VLOOKUP("CTR"&amp;N402,Cumul_par_Code_tarifaire!B$3:K$1003,2,0)</f>
        <v>0</v>
      </c>
      <c r="Q402" s="1" t="n">
        <f aca="false">IF(L402&lt;&gt;"",L$20,IF(M402&lt;&gt;"",M$20,VLOOKUP("CTR"&amp;N402,Cumul_par_Code_tarifaire!B$3:K$1003,9,0)))</f>
        <v>1027</v>
      </c>
      <c r="R402" s="1" t="n">
        <f aca="false">IF(OR(L402&lt;&gt;"",M402&lt;&gt;""),R$21,VLOOKUP("CTR"&amp;N402,Cumul_par_Code_tarifaire!B$3:K$1003,10,0))</f>
        <v>0.35</v>
      </c>
    </row>
    <row r="403" s="5" customFormat="true" ht="12.8" hidden="true" customHeight="false" outlineLevel="0" collapsed="false">
      <c r="A403" s="73" t="s">
        <v>552</v>
      </c>
      <c r="B403" s="74" t="s">
        <v>563</v>
      </c>
      <c r="C403" s="75"/>
      <c r="D403" s="39" t="str">
        <f aca="false">IF(L403=L$22,L$21,IF(M403=M$22,M$21,K403))</f>
        <v>non dispo 2022</v>
      </c>
      <c r="E403" s="82" t="str">
        <f aca="false">Q403</f>
        <v>Nous Consulter</v>
      </c>
      <c r="F403" s="20"/>
      <c r="G403" s="77" t="n">
        <f aca="false">R403</f>
        <v>0</v>
      </c>
      <c r="H403" s="77" t="n">
        <f aca="false">G403*C403</f>
        <v>0</v>
      </c>
      <c r="I403" s="1" t="s">
        <v>385</v>
      </c>
      <c r="J403" s="1"/>
      <c r="K403" s="78" t="s">
        <v>323</v>
      </c>
      <c r="L403" s="41" t="s">
        <v>34</v>
      </c>
      <c r="M403" s="78"/>
      <c r="N403" s="78" t="n">
        <v>1027</v>
      </c>
      <c r="O403" s="79" t="str">
        <f aca="false">IF(AND(L403="",M403=""),N403,"")</f>
        <v/>
      </c>
      <c r="P403" s="1" t="n">
        <f aca="false">VLOOKUP("CTR"&amp;N403,Cumul_par_Code_tarifaire!B$3:K$1003,2,0)</f>
        <v>0</v>
      </c>
      <c r="Q403" s="1" t="str">
        <f aca="false">IF(L403&lt;&gt;"",L$20,IF(M403&lt;&gt;"",M$20,VLOOKUP("CTR"&amp;N403,Cumul_par_Code_tarifaire!B$3:K$1003,9,0)))</f>
        <v>Nous Consulter</v>
      </c>
      <c r="R403" s="1" t="n">
        <f aca="false">IF(OR(L403&lt;&gt;"",M403&lt;&gt;""),R$21,VLOOKUP("CTR"&amp;N403,Cumul_par_Code_tarifaire!B$3:K$1003,10,0))</f>
        <v>0</v>
      </c>
      <c r="S403" s="1"/>
    </row>
    <row r="404" s="5" customFormat="true" ht="12.8" hidden="true" customHeight="false" outlineLevel="0" collapsed="false">
      <c r="A404" s="73" t="s">
        <v>564</v>
      </c>
      <c r="B404" s="74" t="s">
        <v>565</v>
      </c>
      <c r="C404" s="75"/>
      <c r="D404" s="39" t="str">
        <f aca="false">IF(L404=L$22,L$21,IF(M404=M$22,M$21,K404))</f>
        <v>non dispo 2022</v>
      </c>
      <c r="E404" s="82" t="str">
        <f aca="false">Q404</f>
        <v>Nous Consulter</v>
      </c>
      <c r="F404" s="20"/>
      <c r="G404" s="77" t="n">
        <f aca="false">R404</f>
        <v>0</v>
      </c>
      <c r="H404" s="77" t="n">
        <f aca="false">G404*C404</f>
        <v>0</v>
      </c>
      <c r="I404" s="1" t="s">
        <v>385</v>
      </c>
      <c r="J404" s="1"/>
      <c r="K404" s="78" t="s">
        <v>323</v>
      </c>
      <c r="L404" s="41" t="s">
        <v>34</v>
      </c>
      <c r="M404" s="78"/>
      <c r="N404" s="78" t="n">
        <v>1027</v>
      </c>
      <c r="O404" s="79" t="str">
        <f aca="false">IF(AND(L404="",M404=""),N404,"")</f>
        <v/>
      </c>
      <c r="P404" s="1" t="n">
        <f aca="false">VLOOKUP("CTR"&amp;N404,Cumul_par_Code_tarifaire!B$3:K$1003,2,0)</f>
        <v>0</v>
      </c>
      <c r="Q404" s="1" t="str">
        <f aca="false">IF(L404&lt;&gt;"",L$20,IF(M404&lt;&gt;"",M$20,VLOOKUP("CTR"&amp;N404,Cumul_par_Code_tarifaire!B$3:K$1003,9,0)))</f>
        <v>Nous Consulter</v>
      </c>
      <c r="R404" s="1" t="n">
        <f aca="false">IF(OR(L404&lt;&gt;"",M404&lt;&gt;""),R$21,VLOOKUP("CTR"&amp;N404,Cumul_par_Code_tarifaire!B$3:K$1003,10,0))</f>
        <v>0</v>
      </c>
      <c r="S404" s="1"/>
    </row>
    <row r="405" s="5" customFormat="true" ht="12.8" hidden="true" customHeight="false" outlineLevel="0" collapsed="false">
      <c r="A405" s="73" t="s">
        <v>564</v>
      </c>
      <c r="B405" s="74" t="s">
        <v>566</v>
      </c>
      <c r="C405" s="75"/>
      <c r="D405" s="39" t="str">
        <f aca="false">IF(L405=L$22,L$21,IF(M405=M$22,M$21,K405))</f>
        <v>non dispo 2022</v>
      </c>
      <c r="E405" s="82" t="str">
        <f aca="false">Q405</f>
        <v>Nous Consulter</v>
      </c>
      <c r="F405" s="20"/>
      <c r="G405" s="77" t="n">
        <f aca="false">R405</f>
        <v>0</v>
      </c>
      <c r="H405" s="77" t="n">
        <f aca="false">G405*C405</f>
        <v>0</v>
      </c>
      <c r="I405" s="1" t="s">
        <v>385</v>
      </c>
      <c r="J405" s="1"/>
      <c r="K405" s="78" t="s">
        <v>323</v>
      </c>
      <c r="L405" s="41" t="s">
        <v>34</v>
      </c>
      <c r="M405" s="78"/>
      <c r="N405" s="78" t="n">
        <v>1027</v>
      </c>
      <c r="O405" s="79" t="str">
        <f aca="false">IF(AND(L405="",M405=""),N405,"")</f>
        <v/>
      </c>
      <c r="P405" s="1" t="n">
        <f aca="false">VLOOKUP("CTR"&amp;N405,Cumul_par_Code_tarifaire!B$3:K$1003,2,0)</f>
        <v>0</v>
      </c>
      <c r="Q405" s="1" t="str">
        <f aca="false">IF(L405&lt;&gt;"",L$20,IF(M405&lt;&gt;"",M$20,VLOOKUP("CTR"&amp;N405,Cumul_par_Code_tarifaire!B$3:K$1003,9,0)))</f>
        <v>Nous Consulter</v>
      </c>
      <c r="R405" s="1" t="n">
        <f aca="false">IF(OR(L405&lt;&gt;"",M405&lt;&gt;""),R$21,VLOOKUP("CTR"&amp;N405,Cumul_par_Code_tarifaire!B$3:K$1003,10,0))</f>
        <v>0</v>
      </c>
      <c r="S405" s="1"/>
    </row>
    <row r="406" customFormat="false" ht="12.8" hidden="false" customHeight="false" outlineLevel="0" collapsed="false">
      <c r="A406" s="73" t="s">
        <v>564</v>
      </c>
      <c r="B406" s="74" t="s">
        <v>567</v>
      </c>
      <c r="C406" s="75"/>
      <c r="D406" s="39" t="str">
        <f aca="false">IF(L406=L$22,L$21,IF(M406=M$22,M$21,K406))</f>
        <v>M3</v>
      </c>
      <c r="E406" s="82" t="n">
        <f aca="false">Q406</f>
        <v>1027</v>
      </c>
      <c r="F406" s="20"/>
      <c r="G406" s="77" t="n">
        <f aca="false">R406</f>
        <v>0.35</v>
      </c>
      <c r="H406" s="77" t="n">
        <f aca="false">G406*C406</f>
        <v>0</v>
      </c>
      <c r="I406" s="1" t="s">
        <v>385</v>
      </c>
      <c r="K406" s="78" t="s">
        <v>323</v>
      </c>
      <c r="L406" s="41"/>
      <c r="M406" s="78"/>
      <c r="N406" s="78" t="n">
        <v>1027</v>
      </c>
      <c r="O406" s="79" t="n">
        <f aca="false">IF(AND(L406="",M406=""),N406,"")</f>
        <v>1027</v>
      </c>
      <c r="P406" s="1" t="n">
        <f aca="false">VLOOKUP("CTR"&amp;N406,Cumul_par_Code_tarifaire!B$3:K$1003,2,0)</f>
        <v>0</v>
      </c>
      <c r="Q406" s="1" t="n">
        <f aca="false">IF(L406&lt;&gt;"",L$20,IF(M406&lt;&gt;"",M$20,VLOOKUP("CTR"&amp;N406,Cumul_par_Code_tarifaire!B$3:K$1003,9,0)))</f>
        <v>1027</v>
      </c>
      <c r="R406" s="1" t="n">
        <f aca="false">IF(OR(L406&lt;&gt;"",M406&lt;&gt;""),R$21,VLOOKUP("CTR"&amp;N406,Cumul_par_Code_tarifaire!B$3:K$1003,10,0))</f>
        <v>0.35</v>
      </c>
    </row>
    <row r="407" customFormat="false" ht="12.8" hidden="false" customHeight="false" outlineLevel="0" collapsed="false">
      <c r="A407" s="73" t="s">
        <v>564</v>
      </c>
      <c r="B407" s="74" t="s">
        <v>568</v>
      </c>
      <c r="C407" s="75"/>
      <c r="D407" s="39" t="str">
        <f aca="false">IF(L407=L$22,L$21,IF(M407=M$22,M$21,K407))</f>
        <v>M3</v>
      </c>
      <c r="E407" s="82" t="n">
        <f aca="false">Q407</f>
        <v>1027</v>
      </c>
      <c r="F407" s="20"/>
      <c r="G407" s="77" t="n">
        <f aca="false">R407</f>
        <v>0.35</v>
      </c>
      <c r="H407" s="77" t="n">
        <f aca="false">G407*C407</f>
        <v>0</v>
      </c>
      <c r="I407" s="1" t="s">
        <v>385</v>
      </c>
      <c r="K407" s="78" t="s">
        <v>323</v>
      </c>
      <c r="L407" s="41"/>
      <c r="M407" s="78"/>
      <c r="N407" s="78" t="n">
        <v>1027</v>
      </c>
      <c r="O407" s="79" t="n">
        <f aca="false">IF(AND(L407="",M407=""),N407,"")</f>
        <v>1027</v>
      </c>
      <c r="P407" s="1" t="n">
        <f aca="false">VLOOKUP("CTR"&amp;N407,Cumul_par_Code_tarifaire!B$3:K$1003,2,0)</f>
        <v>0</v>
      </c>
      <c r="Q407" s="1" t="n">
        <f aca="false">IF(L407&lt;&gt;"",L$20,IF(M407&lt;&gt;"",M$20,VLOOKUP("CTR"&amp;N407,Cumul_par_Code_tarifaire!B$3:K$1003,9,0)))</f>
        <v>1027</v>
      </c>
      <c r="R407" s="1" t="n">
        <f aca="false">IF(OR(L407&lt;&gt;"",M407&lt;&gt;""),R$21,VLOOKUP("CTR"&amp;N407,Cumul_par_Code_tarifaire!B$3:K$1003,10,0))</f>
        <v>0.35</v>
      </c>
    </row>
    <row r="408" customFormat="false" ht="12.8" hidden="false" customHeight="false" outlineLevel="0" collapsed="false">
      <c r="A408" s="73" t="s">
        <v>564</v>
      </c>
      <c r="B408" s="74" t="s">
        <v>569</v>
      </c>
      <c r="C408" s="75"/>
      <c r="D408" s="39" t="str">
        <f aca="false">IF(L408=L$22,L$21,IF(M408=M$22,M$21,K408))</f>
        <v>M3</v>
      </c>
      <c r="E408" s="82" t="n">
        <f aca="false">Q408</f>
        <v>1027</v>
      </c>
      <c r="F408" s="20"/>
      <c r="G408" s="77" t="n">
        <f aca="false">R408</f>
        <v>0.35</v>
      </c>
      <c r="H408" s="77" t="n">
        <f aca="false">G408*C408</f>
        <v>0</v>
      </c>
      <c r="I408" s="1" t="s">
        <v>385</v>
      </c>
      <c r="K408" s="78" t="s">
        <v>323</v>
      </c>
      <c r="L408" s="41"/>
      <c r="M408" s="78"/>
      <c r="N408" s="78" t="n">
        <v>1027</v>
      </c>
      <c r="O408" s="79" t="n">
        <f aca="false">IF(AND(L408="",M408=""),N408,"")</f>
        <v>1027</v>
      </c>
      <c r="P408" s="1" t="n">
        <f aca="false">VLOOKUP("CTR"&amp;N408,Cumul_par_Code_tarifaire!B$3:K$1003,2,0)</f>
        <v>0</v>
      </c>
      <c r="Q408" s="1" t="n">
        <f aca="false">IF(L408&lt;&gt;"",L$20,IF(M408&lt;&gt;"",M$20,VLOOKUP("CTR"&amp;N408,Cumul_par_Code_tarifaire!B$3:K$1003,9,0)))</f>
        <v>1027</v>
      </c>
      <c r="R408" s="1" t="n">
        <f aca="false">IF(OR(L408&lt;&gt;"",M408&lt;&gt;""),R$21,VLOOKUP("CTR"&amp;N408,Cumul_par_Code_tarifaire!B$3:K$1003,10,0))</f>
        <v>0.35</v>
      </c>
    </row>
    <row r="409" customFormat="false" ht="22.35" hidden="false" customHeight="false" outlineLevel="0" collapsed="false">
      <c r="A409" s="73" t="s">
        <v>564</v>
      </c>
      <c r="B409" s="74" t="s">
        <v>570</v>
      </c>
      <c r="C409" s="75"/>
      <c r="D409" s="39" t="str">
        <f aca="false">IF(L409=L$22,L$21,IF(M409=M$22,M$21,K409))</f>
        <v>M3</v>
      </c>
      <c r="E409" s="82" t="n">
        <f aca="false">Q409</f>
        <v>1027</v>
      </c>
      <c r="F409" s="20"/>
      <c r="G409" s="77" t="n">
        <f aca="false">R409</f>
        <v>0.35</v>
      </c>
      <c r="H409" s="77" t="n">
        <f aca="false">G409*C409</f>
        <v>0</v>
      </c>
      <c r="I409" s="1" t="s">
        <v>385</v>
      </c>
      <c r="K409" s="78" t="s">
        <v>323</v>
      </c>
      <c r="L409" s="41"/>
      <c r="M409" s="78"/>
      <c r="N409" s="78" t="n">
        <v>1027</v>
      </c>
      <c r="O409" s="79" t="n">
        <f aca="false">IF(AND(L409="",M409=""),N409,"")</f>
        <v>1027</v>
      </c>
      <c r="P409" s="1" t="n">
        <f aca="false">VLOOKUP("CTR"&amp;N409,Cumul_par_Code_tarifaire!B$3:K$1003,2,0)</f>
        <v>0</v>
      </c>
      <c r="Q409" s="1" t="n">
        <f aca="false">IF(L409&lt;&gt;"",L$20,IF(M409&lt;&gt;"",M$20,VLOOKUP("CTR"&amp;N409,Cumul_par_Code_tarifaire!B$3:K$1003,9,0)))</f>
        <v>1027</v>
      </c>
      <c r="R409" s="1" t="n">
        <f aca="false">IF(OR(L409&lt;&gt;"",M409&lt;&gt;""),R$21,VLOOKUP("CTR"&amp;N409,Cumul_par_Code_tarifaire!B$3:K$1003,10,0))</f>
        <v>0.35</v>
      </c>
    </row>
    <row r="410" customFormat="false" ht="12.8" hidden="false" customHeight="false" outlineLevel="0" collapsed="false">
      <c r="A410" s="73" t="s">
        <v>571</v>
      </c>
      <c r="B410" s="74" t="s">
        <v>572</v>
      </c>
      <c r="C410" s="75"/>
      <c r="D410" s="39" t="str">
        <f aca="false">IF(L410=L$22,L$21,IF(M410=M$22,M$21,K410))</f>
        <v>M3</v>
      </c>
      <c r="E410" s="82" t="n">
        <f aca="false">Q410</f>
        <v>1027</v>
      </c>
      <c r="F410" s="20"/>
      <c r="G410" s="77" t="n">
        <f aca="false">R410</f>
        <v>0.35</v>
      </c>
      <c r="H410" s="77" t="n">
        <f aca="false">G410*C410</f>
        <v>0</v>
      </c>
      <c r="I410" s="1" t="s">
        <v>385</v>
      </c>
      <c r="K410" s="78" t="s">
        <v>323</v>
      </c>
      <c r="L410" s="41"/>
      <c r="M410" s="78"/>
      <c r="N410" s="78" t="n">
        <v>1027</v>
      </c>
      <c r="O410" s="79" t="n">
        <f aca="false">IF(AND(L410="",M410=""),N410,"")</f>
        <v>1027</v>
      </c>
      <c r="P410" s="1" t="n">
        <f aca="false">VLOOKUP("CTR"&amp;N410,Cumul_par_Code_tarifaire!B$3:K$1003,2,0)</f>
        <v>0</v>
      </c>
      <c r="Q410" s="1" t="n">
        <f aca="false">IF(L410&lt;&gt;"",L$20,IF(M410&lt;&gt;"",M$20,VLOOKUP("CTR"&amp;N410,Cumul_par_Code_tarifaire!B$3:K$1003,9,0)))</f>
        <v>1027</v>
      </c>
      <c r="R410" s="1" t="n">
        <f aca="false">IF(OR(L410&lt;&gt;"",M410&lt;&gt;""),R$21,VLOOKUP("CTR"&amp;N410,Cumul_par_Code_tarifaire!B$3:K$1003,10,0))</f>
        <v>0.35</v>
      </c>
    </row>
    <row r="411" customFormat="false" ht="12.8" hidden="false" customHeight="false" outlineLevel="0" collapsed="false">
      <c r="A411" s="73" t="s">
        <v>571</v>
      </c>
      <c r="B411" s="74" t="s">
        <v>573</v>
      </c>
      <c r="C411" s="75"/>
      <c r="D411" s="39" t="str">
        <f aca="false">IF(L411=L$22,L$21,IF(M411=M$22,M$21,K411))</f>
        <v>M3</v>
      </c>
      <c r="E411" s="82" t="n">
        <f aca="false">Q411</f>
        <v>1027</v>
      </c>
      <c r="F411" s="22"/>
      <c r="G411" s="77" t="n">
        <f aca="false">R411</f>
        <v>0.35</v>
      </c>
      <c r="H411" s="77" t="n">
        <f aca="false">G411*C411</f>
        <v>0</v>
      </c>
      <c r="I411" s="1" t="s">
        <v>385</v>
      </c>
      <c r="K411" s="78" t="s">
        <v>323</v>
      </c>
      <c r="L411" s="41"/>
      <c r="M411" s="78"/>
      <c r="N411" s="78" t="n">
        <v>1027</v>
      </c>
      <c r="O411" s="79" t="n">
        <f aca="false">IF(AND(L411="",M411=""),N411,"")</f>
        <v>1027</v>
      </c>
      <c r="P411" s="1" t="n">
        <f aca="false">VLOOKUP("CTR"&amp;N411,Cumul_par_Code_tarifaire!B$3:K$1003,2,0)</f>
        <v>0</v>
      </c>
      <c r="Q411" s="1" t="n">
        <f aca="false">IF(L411&lt;&gt;"",L$20,IF(M411&lt;&gt;"",M$20,VLOOKUP("CTR"&amp;N411,Cumul_par_Code_tarifaire!B$3:K$1003,9,0)))</f>
        <v>1027</v>
      </c>
      <c r="R411" s="1" t="n">
        <f aca="false">IF(OR(L411&lt;&gt;"",M411&lt;&gt;""),R$21,VLOOKUP("CTR"&amp;N411,Cumul_par_Code_tarifaire!B$3:K$1003,10,0))</f>
        <v>0.35</v>
      </c>
    </row>
    <row r="412" customFormat="false" ht="12.8" hidden="false" customHeight="false" outlineLevel="0" collapsed="false">
      <c r="A412" s="73" t="s">
        <v>571</v>
      </c>
      <c r="B412" s="74" t="s">
        <v>574</v>
      </c>
      <c r="C412" s="75"/>
      <c r="D412" s="39" t="str">
        <f aca="false">IF(L412=L$22,L$21,IF(M412=M$22,M$21,K412))</f>
        <v>M3</v>
      </c>
      <c r="E412" s="82" t="n">
        <f aca="false">Q412</f>
        <v>1027</v>
      </c>
      <c r="F412" s="22"/>
      <c r="G412" s="77" t="n">
        <f aca="false">R412</f>
        <v>0.35</v>
      </c>
      <c r="H412" s="77" t="n">
        <f aca="false">G412*C412</f>
        <v>0</v>
      </c>
      <c r="I412" s="1" t="s">
        <v>385</v>
      </c>
      <c r="K412" s="78" t="s">
        <v>323</v>
      </c>
      <c r="L412" s="41"/>
      <c r="M412" s="78"/>
      <c r="N412" s="78" t="n">
        <v>1027</v>
      </c>
      <c r="O412" s="79" t="n">
        <f aca="false">IF(AND(L412="",M412=""),N412,"")</f>
        <v>1027</v>
      </c>
      <c r="P412" s="1" t="n">
        <f aca="false">VLOOKUP("CTR"&amp;N412,Cumul_par_Code_tarifaire!B$3:K$1003,2,0)</f>
        <v>0</v>
      </c>
      <c r="Q412" s="1" t="n">
        <f aca="false">IF(L412&lt;&gt;"",L$20,IF(M412&lt;&gt;"",M$20,VLOOKUP("CTR"&amp;N412,Cumul_par_Code_tarifaire!B$3:K$1003,9,0)))</f>
        <v>1027</v>
      </c>
      <c r="R412" s="1" t="n">
        <f aca="false">IF(OR(L412&lt;&gt;"",M412&lt;&gt;""),R$21,VLOOKUP("CTR"&amp;N412,Cumul_par_Code_tarifaire!B$3:K$1003,10,0))</f>
        <v>0.35</v>
      </c>
    </row>
    <row r="413" customFormat="false" ht="12.8" hidden="false" customHeight="false" outlineLevel="0" collapsed="false">
      <c r="A413" s="73" t="s">
        <v>575</v>
      </c>
      <c r="B413" s="74" t="s">
        <v>576</v>
      </c>
      <c r="C413" s="75"/>
      <c r="D413" s="39" t="str">
        <f aca="false">IF(L413=L$22,L$21,IF(M413=M$22,M$21,K413))</f>
        <v>M5</v>
      </c>
      <c r="E413" s="82" t="n">
        <f aca="false">Q413</f>
        <v>1006</v>
      </c>
      <c r="F413" s="22"/>
      <c r="G413" s="77" t="n">
        <f aca="false">R413</f>
        <v>1.55</v>
      </c>
      <c r="H413" s="77" t="n">
        <f aca="false">G413*C413</f>
        <v>0</v>
      </c>
      <c r="I413" s="85" t="s">
        <v>330</v>
      </c>
      <c r="K413" s="78" t="s">
        <v>449</v>
      </c>
      <c r="L413" s="41"/>
      <c r="M413" s="78"/>
      <c r="N413" s="78" t="n">
        <v>1006</v>
      </c>
      <c r="O413" s="79" t="n">
        <f aca="false">IF(AND(L413="",M413=""),N413,"")</f>
        <v>1006</v>
      </c>
      <c r="P413" s="1" t="n">
        <f aca="false">VLOOKUP("CTR"&amp;N413,Cumul_par_Code_tarifaire!B$3:K$1003,2,0)</f>
        <v>0</v>
      </c>
      <c r="Q413" s="1" t="n">
        <f aca="false">IF(L413&lt;&gt;"",L$20,IF(M413&lt;&gt;"",M$20,VLOOKUP("CTR"&amp;N413,Cumul_par_Code_tarifaire!B$3:K$1003,9,0)))</f>
        <v>1006</v>
      </c>
      <c r="R413" s="1" t="n">
        <f aca="false">IF(OR(L413&lt;&gt;"",M413&lt;&gt;""),R$21,VLOOKUP("CTR"&amp;N413,Cumul_par_Code_tarifaire!B$3:K$1003,10,0))</f>
        <v>1.55</v>
      </c>
    </row>
    <row r="414" customFormat="false" ht="12.8" hidden="false" customHeight="false" outlineLevel="0" collapsed="false">
      <c r="A414" s="73" t="s">
        <v>575</v>
      </c>
      <c r="B414" s="74" t="s">
        <v>577</v>
      </c>
      <c r="C414" s="75"/>
      <c r="D414" s="39" t="str">
        <f aca="false">IF(L414=L$22,L$21,IF(M414=M$22,M$21,K414))</f>
        <v>M5</v>
      </c>
      <c r="E414" s="82" t="n">
        <f aca="false">Q414</f>
        <v>1006</v>
      </c>
      <c r="F414" s="22"/>
      <c r="G414" s="77" t="n">
        <f aca="false">R414</f>
        <v>1.55</v>
      </c>
      <c r="H414" s="77" t="n">
        <f aca="false">G414*C414</f>
        <v>0</v>
      </c>
      <c r="I414" s="85" t="s">
        <v>330</v>
      </c>
      <c r="K414" s="78" t="s">
        <v>449</v>
      </c>
      <c r="L414" s="41"/>
      <c r="M414" s="78"/>
      <c r="N414" s="78" t="n">
        <v>1006</v>
      </c>
      <c r="O414" s="79" t="n">
        <f aca="false">IF(AND(L414="",M414=""),N414,"")</f>
        <v>1006</v>
      </c>
      <c r="P414" s="1" t="n">
        <f aca="false">VLOOKUP("CTR"&amp;N414,Cumul_par_Code_tarifaire!B$3:K$1003,2,0)</f>
        <v>0</v>
      </c>
      <c r="Q414" s="1" t="n">
        <f aca="false">IF(L414&lt;&gt;"",L$20,IF(M414&lt;&gt;"",M$20,VLOOKUP("CTR"&amp;N414,Cumul_par_Code_tarifaire!B$3:K$1003,9,0)))</f>
        <v>1006</v>
      </c>
      <c r="R414" s="1" t="n">
        <f aca="false">IF(OR(L414&lt;&gt;"",M414&lt;&gt;""),R$21,VLOOKUP("CTR"&amp;N414,Cumul_par_Code_tarifaire!B$3:K$1003,10,0))</f>
        <v>1.55</v>
      </c>
    </row>
    <row r="415" customFormat="false" ht="12.8" hidden="false" customHeight="false" outlineLevel="0" collapsed="false">
      <c r="A415" s="73" t="s">
        <v>575</v>
      </c>
      <c r="B415" s="74" t="s">
        <v>578</v>
      </c>
      <c r="C415" s="75"/>
      <c r="D415" s="39" t="str">
        <f aca="false">IF(L415=L$22,L$21,IF(M415=M$22,M$21,K415))</f>
        <v>M5</v>
      </c>
      <c r="E415" s="82" t="n">
        <f aca="false">Q415</f>
        <v>1006</v>
      </c>
      <c r="F415" s="22"/>
      <c r="G415" s="77" t="n">
        <f aca="false">R415</f>
        <v>1.55</v>
      </c>
      <c r="H415" s="77" t="n">
        <f aca="false">G415*C415</f>
        <v>0</v>
      </c>
      <c r="I415" s="85" t="s">
        <v>330</v>
      </c>
      <c r="K415" s="78" t="s">
        <v>449</v>
      </c>
      <c r="L415" s="41"/>
      <c r="M415" s="78"/>
      <c r="N415" s="78" t="n">
        <v>1006</v>
      </c>
      <c r="O415" s="79" t="n">
        <f aca="false">IF(AND(L415="",M415=""),N415,"")</f>
        <v>1006</v>
      </c>
      <c r="P415" s="1" t="n">
        <f aca="false">VLOOKUP("CTR"&amp;N415,Cumul_par_Code_tarifaire!B$3:K$1003,2,0)</f>
        <v>0</v>
      </c>
      <c r="Q415" s="1" t="n">
        <f aca="false">IF(L415&lt;&gt;"",L$20,IF(M415&lt;&gt;"",M$20,VLOOKUP("CTR"&amp;N415,Cumul_par_Code_tarifaire!B$3:K$1003,9,0)))</f>
        <v>1006</v>
      </c>
      <c r="R415" s="1" t="n">
        <f aca="false">IF(OR(L415&lt;&gt;"",M415&lt;&gt;""),R$21,VLOOKUP("CTR"&amp;N415,Cumul_par_Code_tarifaire!B$3:K$1003,10,0))</f>
        <v>1.55</v>
      </c>
    </row>
    <row r="416" customFormat="false" ht="12.8" hidden="false" customHeight="false" outlineLevel="0" collapsed="false">
      <c r="A416" s="73" t="s">
        <v>575</v>
      </c>
      <c r="B416" s="74" t="s">
        <v>579</v>
      </c>
      <c r="C416" s="29"/>
      <c r="D416" s="39" t="str">
        <f aca="false">IF(L416=L$22,L$21,IF(M416=M$22,M$21,K416))</f>
        <v>M5</v>
      </c>
      <c r="E416" s="82" t="n">
        <f aca="false">Q416</f>
        <v>1006</v>
      </c>
      <c r="F416" s="22"/>
      <c r="G416" s="77" t="n">
        <f aca="false">R416</f>
        <v>1.55</v>
      </c>
      <c r="H416" s="77" t="n">
        <f aca="false">G416*C416</f>
        <v>0</v>
      </c>
      <c r="I416" s="85" t="s">
        <v>330</v>
      </c>
      <c r="K416" s="78" t="s">
        <v>449</v>
      </c>
      <c r="L416" s="41"/>
      <c r="M416" s="78"/>
      <c r="N416" s="78" t="n">
        <v>1006</v>
      </c>
      <c r="O416" s="79" t="n">
        <f aca="false">IF(AND(L416="",M416=""),N416,"")</f>
        <v>1006</v>
      </c>
      <c r="P416" s="1" t="n">
        <f aca="false">VLOOKUP("CTR"&amp;N416,Cumul_par_Code_tarifaire!B$3:K$1003,2,0)</f>
        <v>0</v>
      </c>
      <c r="Q416" s="1" t="n">
        <f aca="false">IF(L416&lt;&gt;"",L$20,IF(M416&lt;&gt;"",M$20,VLOOKUP("CTR"&amp;N416,Cumul_par_Code_tarifaire!B$3:K$1003,9,0)))</f>
        <v>1006</v>
      </c>
      <c r="R416" s="1" t="n">
        <f aca="false">IF(OR(L416&lt;&gt;"",M416&lt;&gt;""),R$21,VLOOKUP("CTR"&amp;N416,Cumul_par_Code_tarifaire!B$3:K$1003,10,0))</f>
        <v>1.55</v>
      </c>
    </row>
    <row r="417" s="5" customFormat="true" ht="12.8" hidden="true" customHeight="false" outlineLevel="0" collapsed="false">
      <c r="A417" s="73" t="s">
        <v>575</v>
      </c>
      <c r="B417" s="74" t="s">
        <v>580</v>
      </c>
      <c r="C417" s="75"/>
      <c r="D417" s="39" t="str">
        <f aca="false">IF(L417=L$22,L$21,IF(M417=M$22,M$21,K417))</f>
        <v>non dispo 2022</v>
      </c>
      <c r="E417" s="82" t="str">
        <f aca="false">Q417</f>
        <v>Nous Consulter</v>
      </c>
      <c r="F417" s="22"/>
      <c r="G417" s="77" t="n">
        <f aca="false">R417</f>
        <v>0</v>
      </c>
      <c r="H417" s="77" t="n">
        <f aca="false">G417*C417</f>
        <v>0</v>
      </c>
      <c r="I417" s="85" t="s">
        <v>330</v>
      </c>
      <c r="J417" s="1"/>
      <c r="K417" s="78" t="s">
        <v>449</v>
      </c>
      <c r="L417" s="41" t="s">
        <v>34</v>
      </c>
      <c r="M417" s="78"/>
      <c r="N417" s="78" t="n">
        <v>1006</v>
      </c>
      <c r="O417" s="79" t="str">
        <f aca="false">IF(AND(L417="",M417=""),N417,"")</f>
        <v/>
      </c>
      <c r="P417" s="1" t="n">
        <f aca="false">VLOOKUP("CTR"&amp;N417,Cumul_par_Code_tarifaire!B$3:K$1003,2,0)</f>
        <v>0</v>
      </c>
      <c r="Q417" s="1" t="str">
        <f aca="false">IF(L417&lt;&gt;"",L$20,IF(M417&lt;&gt;"",M$20,VLOOKUP("CTR"&amp;N417,Cumul_par_Code_tarifaire!B$3:K$1003,9,0)))</f>
        <v>Nous Consulter</v>
      </c>
      <c r="R417" s="1" t="n">
        <f aca="false">IF(OR(L417&lt;&gt;"",M417&lt;&gt;""),R$21,VLOOKUP("CTR"&amp;N417,Cumul_par_Code_tarifaire!B$3:K$1003,10,0))</f>
        <v>0</v>
      </c>
      <c r="S417" s="1"/>
    </row>
    <row r="418" customFormat="false" ht="12.8" hidden="false" customHeight="false" outlineLevel="0" collapsed="false">
      <c r="A418" s="73" t="s">
        <v>575</v>
      </c>
      <c r="B418" s="74" t="s">
        <v>581</v>
      </c>
      <c r="C418" s="75"/>
      <c r="D418" s="39" t="str">
        <f aca="false">IF(L418=L$22,L$21,IF(M418=M$22,M$21,K418))</f>
        <v>M5</v>
      </c>
      <c r="E418" s="82" t="n">
        <f aca="false">Q418</f>
        <v>1006</v>
      </c>
      <c r="F418" s="22"/>
      <c r="G418" s="77" t="n">
        <f aca="false">R418</f>
        <v>1.55</v>
      </c>
      <c r="H418" s="77" t="n">
        <f aca="false">G418*C418</f>
        <v>0</v>
      </c>
      <c r="I418" s="85" t="s">
        <v>330</v>
      </c>
      <c r="K418" s="78" t="s">
        <v>449</v>
      </c>
      <c r="L418" s="41"/>
      <c r="M418" s="78"/>
      <c r="N418" s="78" t="n">
        <v>1006</v>
      </c>
      <c r="O418" s="79" t="n">
        <f aca="false">IF(AND(L418="",M418=""),N418,"")</f>
        <v>1006</v>
      </c>
      <c r="P418" s="1" t="n">
        <f aca="false">VLOOKUP("CTR"&amp;N418,Cumul_par_Code_tarifaire!B$3:K$1003,2,0)</f>
        <v>0</v>
      </c>
      <c r="Q418" s="1" t="n">
        <f aca="false">IF(L418&lt;&gt;"",L$20,IF(M418&lt;&gt;"",M$20,VLOOKUP("CTR"&amp;N418,Cumul_par_Code_tarifaire!B$3:K$1003,9,0)))</f>
        <v>1006</v>
      </c>
      <c r="R418" s="1" t="n">
        <f aca="false">IF(OR(L418&lt;&gt;"",M418&lt;&gt;""),R$21,VLOOKUP("CTR"&amp;N418,Cumul_par_Code_tarifaire!B$3:K$1003,10,0))</f>
        <v>1.55</v>
      </c>
    </row>
    <row r="419" customFormat="false" ht="12.8" hidden="false" customHeight="false" outlineLevel="0" collapsed="false">
      <c r="A419" s="73" t="s">
        <v>575</v>
      </c>
      <c r="B419" s="74" t="s">
        <v>582</v>
      </c>
      <c r="C419" s="75"/>
      <c r="D419" s="39" t="str">
        <f aca="false">IF(L419=L$22,L$21,IF(M419=M$22,M$21,K419))</f>
        <v>M5</v>
      </c>
      <c r="E419" s="82" t="n">
        <f aca="false">Q419</f>
        <v>1006</v>
      </c>
      <c r="F419" s="22"/>
      <c r="G419" s="77" t="n">
        <f aca="false">R419</f>
        <v>1.55</v>
      </c>
      <c r="H419" s="77" t="n">
        <f aca="false">G419*C419</f>
        <v>0</v>
      </c>
      <c r="I419" s="85" t="s">
        <v>330</v>
      </c>
      <c r="K419" s="78" t="s">
        <v>449</v>
      </c>
      <c r="L419" s="41"/>
      <c r="M419" s="78"/>
      <c r="N419" s="78" t="n">
        <v>1006</v>
      </c>
      <c r="O419" s="79" t="n">
        <f aca="false">IF(AND(L419="",M419=""),N419,"")</f>
        <v>1006</v>
      </c>
      <c r="P419" s="1" t="n">
        <f aca="false">VLOOKUP("CTR"&amp;N419,Cumul_par_Code_tarifaire!B$3:K$1003,2,0)</f>
        <v>0</v>
      </c>
      <c r="Q419" s="1" t="n">
        <f aca="false">IF(L419&lt;&gt;"",L$20,IF(M419&lt;&gt;"",M$20,VLOOKUP("CTR"&amp;N419,Cumul_par_Code_tarifaire!B$3:K$1003,9,0)))</f>
        <v>1006</v>
      </c>
      <c r="R419" s="1" t="n">
        <f aca="false">IF(OR(L419&lt;&gt;"",M419&lt;&gt;""),R$21,VLOOKUP("CTR"&amp;N419,Cumul_par_Code_tarifaire!B$3:K$1003,10,0))</f>
        <v>1.55</v>
      </c>
    </row>
    <row r="420" customFormat="false" ht="12.8" hidden="false" customHeight="false" outlineLevel="0" collapsed="false">
      <c r="A420" s="73" t="s">
        <v>575</v>
      </c>
      <c r="B420" s="74" t="s">
        <v>583</v>
      </c>
      <c r="C420" s="75"/>
      <c r="D420" s="39" t="str">
        <f aca="false">IF(L420=L$22,L$21,IF(M420=M$22,M$21,K420))</f>
        <v>M5</v>
      </c>
      <c r="E420" s="82" t="n">
        <f aca="false">Q420</f>
        <v>1006</v>
      </c>
      <c r="F420" s="22"/>
      <c r="G420" s="77" t="n">
        <f aca="false">R420</f>
        <v>1.55</v>
      </c>
      <c r="H420" s="77" t="n">
        <f aca="false">G420*C420</f>
        <v>0</v>
      </c>
      <c r="I420" s="85" t="s">
        <v>330</v>
      </c>
      <c r="K420" s="78" t="s">
        <v>449</v>
      </c>
      <c r="L420" s="41"/>
      <c r="M420" s="78"/>
      <c r="N420" s="78" t="n">
        <v>1006</v>
      </c>
      <c r="O420" s="79" t="n">
        <f aca="false">IF(AND(L420="",M420=""),N420,"")</f>
        <v>1006</v>
      </c>
      <c r="P420" s="1" t="n">
        <f aca="false">VLOOKUP("CTR"&amp;N420,Cumul_par_Code_tarifaire!B$3:K$1003,2,0)</f>
        <v>0</v>
      </c>
      <c r="Q420" s="1" t="n">
        <f aca="false">IF(L420&lt;&gt;"",L$20,IF(M420&lt;&gt;"",M$20,VLOOKUP("CTR"&amp;N420,Cumul_par_Code_tarifaire!B$3:K$1003,9,0)))</f>
        <v>1006</v>
      </c>
      <c r="R420" s="1" t="n">
        <f aca="false">IF(OR(L420&lt;&gt;"",M420&lt;&gt;""),R$21,VLOOKUP("CTR"&amp;N420,Cumul_par_Code_tarifaire!B$3:K$1003,10,0))</f>
        <v>1.55</v>
      </c>
    </row>
    <row r="421" customFormat="false" ht="12.8" hidden="false" customHeight="false" outlineLevel="0" collapsed="false">
      <c r="A421" s="73" t="s">
        <v>575</v>
      </c>
      <c r="B421" s="74" t="s">
        <v>584</v>
      </c>
      <c r="C421" s="29"/>
      <c r="D421" s="39" t="str">
        <f aca="false">IF(L421=L$22,L$21,IF(M421=M$22,M$21,K421))</f>
        <v>M5</v>
      </c>
      <c r="E421" s="82" t="n">
        <f aca="false">Q421</f>
        <v>1006</v>
      </c>
      <c r="F421" s="22"/>
      <c r="G421" s="77" t="n">
        <f aca="false">R421</f>
        <v>1.55</v>
      </c>
      <c r="H421" s="77" t="n">
        <f aca="false">G421*C421</f>
        <v>0</v>
      </c>
      <c r="I421" s="85" t="s">
        <v>330</v>
      </c>
      <c r="K421" s="78" t="s">
        <v>449</v>
      </c>
      <c r="L421" s="41"/>
      <c r="M421" s="78"/>
      <c r="N421" s="78" t="n">
        <v>1006</v>
      </c>
      <c r="O421" s="79" t="n">
        <f aca="false">IF(AND(L421="",M421=""),N421,"")</f>
        <v>1006</v>
      </c>
      <c r="P421" s="1" t="n">
        <f aca="false">VLOOKUP("CTR"&amp;N421,Cumul_par_Code_tarifaire!B$3:K$1003,2,0)</f>
        <v>0</v>
      </c>
      <c r="Q421" s="1" t="n">
        <f aca="false">IF(L421&lt;&gt;"",L$20,IF(M421&lt;&gt;"",M$20,VLOOKUP("CTR"&amp;N421,Cumul_par_Code_tarifaire!B$3:K$1003,9,0)))</f>
        <v>1006</v>
      </c>
      <c r="R421" s="1" t="n">
        <f aca="false">IF(OR(L421&lt;&gt;"",M421&lt;&gt;""),R$21,VLOOKUP("CTR"&amp;N421,Cumul_par_Code_tarifaire!B$3:K$1003,10,0))</f>
        <v>1.55</v>
      </c>
    </row>
    <row r="422" customFormat="false" ht="12.8" hidden="false" customHeight="false" outlineLevel="0" collapsed="false">
      <c r="A422" s="73" t="s">
        <v>575</v>
      </c>
      <c r="B422" s="74" t="s">
        <v>585</v>
      </c>
      <c r="C422" s="75"/>
      <c r="D422" s="39" t="str">
        <f aca="false">IF(L422=L$22,L$21,IF(M422=M$22,M$21,K422))</f>
        <v>M5</v>
      </c>
      <c r="E422" s="82" t="n">
        <f aca="false">Q422</f>
        <v>1006</v>
      </c>
      <c r="F422" s="22"/>
      <c r="G422" s="77" t="n">
        <f aca="false">R422</f>
        <v>1.55</v>
      </c>
      <c r="H422" s="77" t="n">
        <f aca="false">G422*C422</f>
        <v>0</v>
      </c>
      <c r="I422" s="85" t="s">
        <v>330</v>
      </c>
      <c r="K422" s="78" t="s">
        <v>449</v>
      </c>
      <c r="L422" s="41"/>
      <c r="M422" s="78"/>
      <c r="N422" s="78" t="n">
        <v>1006</v>
      </c>
      <c r="O422" s="79" t="n">
        <f aca="false">IF(AND(L422="",M422=""),N422,"")</f>
        <v>1006</v>
      </c>
      <c r="P422" s="1" t="n">
        <f aca="false">VLOOKUP("CTR"&amp;N422,Cumul_par_Code_tarifaire!B$3:K$1003,2,0)</f>
        <v>0</v>
      </c>
      <c r="Q422" s="1" t="n">
        <f aca="false">IF(L422&lt;&gt;"",L$20,IF(M422&lt;&gt;"",M$20,VLOOKUP("CTR"&amp;N422,Cumul_par_Code_tarifaire!B$3:K$1003,9,0)))</f>
        <v>1006</v>
      </c>
      <c r="R422" s="1" t="n">
        <f aca="false">IF(OR(L422&lt;&gt;"",M422&lt;&gt;""),R$21,VLOOKUP("CTR"&amp;N422,Cumul_par_Code_tarifaire!B$3:K$1003,10,0))</f>
        <v>1.55</v>
      </c>
    </row>
    <row r="423" customFormat="false" ht="12.8" hidden="false" customHeight="false" outlineLevel="0" collapsed="false">
      <c r="A423" s="73" t="s">
        <v>575</v>
      </c>
      <c r="B423" s="74" t="s">
        <v>586</v>
      </c>
      <c r="C423" s="29"/>
      <c r="D423" s="39" t="str">
        <f aca="false">IF(L423=L$22,L$21,IF(M423=M$22,M$21,K423))</f>
        <v>M5</v>
      </c>
      <c r="E423" s="82" t="n">
        <f aca="false">Q423</f>
        <v>1006</v>
      </c>
      <c r="F423" s="22"/>
      <c r="G423" s="77" t="n">
        <f aca="false">R423</f>
        <v>1.55</v>
      </c>
      <c r="H423" s="77" t="n">
        <f aca="false">G423*C423</f>
        <v>0</v>
      </c>
      <c r="I423" s="85" t="s">
        <v>330</v>
      </c>
      <c r="K423" s="78" t="s">
        <v>449</v>
      </c>
      <c r="L423" s="41"/>
      <c r="M423" s="78"/>
      <c r="N423" s="78" t="n">
        <v>1006</v>
      </c>
      <c r="O423" s="79" t="n">
        <f aca="false">IF(AND(L423="",M423=""),N423,"")</f>
        <v>1006</v>
      </c>
      <c r="P423" s="1" t="n">
        <f aca="false">VLOOKUP("CTR"&amp;N423,Cumul_par_Code_tarifaire!B$3:K$1003,2,0)</f>
        <v>0</v>
      </c>
      <c r="Q423" s="1" t="n">
        <f aca="false">IF(L423&lt;&gt;"",L$20,IF(M423&lt;&gt;"",M$20,VLOOKUP("CTR"&amp;N423,Cumul_par_Code_tarifaire!B$3:K$1003,9,0)))</f>
        <v>1006</v>
      </c>
      <c r="R423" s="1" t="n">
        <f aca="false">IF(OR(L423&lt;&gt;"",M423&lt;&gt;""),R$21,VLOOKUP("CTR"&amp;N423,Cumul_par_Code_tarifaire!B$3:K$1003,10,0))</f>
        <v>1.55</v>
      </c>
    </row>
    <row r="424" customFormat="false" ht="12.8" hidden="false" customHeight="false" outlineLevel="0" collapsed="false">
      <c r="A424" s="73" t="s">
        <v>575</v>
      </c>
      <c r="B424" s="74" t="s">
        <v>587</v>
      </c>
      <c r="C424" s="75"/>
      <c r="D424" s="39" t="str">
        <f aca="false">IF(L424=L$22,L$21,IF(M424=M$22,M$21,K424))</f>
        <v>M5</v>
      </c>
      <c r="E424" s="82" t="n">
        <f aca="false">Q424</f>
        <v>1006</v>
      </c>
      <c r="F424" s="22"/>
      <c r="G424" s="77" t="n">
        <f aca="false">R424</f>
        <v>1.55</v>
      </c>
      <c r="H424" s="77" t="n">
        <f aca="false">G424*C424</f>
        <v>0</v>
      </c>
      <c r="I424" s="85" t="s">
        <v>330</v>
      </c>
      <c r="K424" s="78" t="s">
        <v>449</v>
      </c>
      <c r="L424" s="41"/>
      <c r="M424" s="78"/>
      <c r="N424" s="78" t="n">
        <v>1006</v>
      </c>
      <c r="O424" s="79" t="n">
        <f aca="false">IF(AND(L424="",M424=""),N424,"")</f>
        <v>1006</v>
      </c>
      <c r="P424" s="1" t="n">
        <f aca="false">VLOOKUP("CTR"&amp;N424,Cumul_par_Code_tarifaire!B$3:K$1003,2,0)</f>
        <v>0</v>
      </c>
      <c r="Q424" s="1" t="n">
        <f aca="false">IF(L424&lt;&gt;"",L$20,IF(M424&lt;&gt;"",M$20,VLOOKUP("CTR"&amp;N424,Cumul_par_Code_tarifaire!B$3:K$1003,9,0)))</f>
        <v>1006</v>
      </c>
      <c r="R424" s="1" t="n">
        <f aca="false">IF(OR(L424&lt;&gt;"",M424&lt;&gt;""),R$21,VLOOKUP("CTR"&amp;N424,Cumul_par_Code_tarifaire!B$3:K$1003,10,0))</f>
        <v>1.55</v>
      </c>
    </row>
    <row r="425" customFormat="false" ht="12.8" hidden="false" customHeight="false" outlineLevel="0" collapsed="false">
      <c r="A425" s="73" t="s">
        <v>588</v>
      </c>
      <c r="B425" s="74" t="s">
        <v>589</v>
      </c>
      <c r="C425" s="75"/>
      <c r="D425" s="39" t="str">
        <f aca="false">IF(L425=L$22,L$21,IF(M425=M$22,M$21,K425))</f>
        <v>M3</v>
      </c>
      <c r="E425" s="82" t="n">
        <f aca="false">Q425</f>
        <v>1027</v>
      </c>
      <c r="F425" s="20"/>
      <c r="G425" s="77" t="n">
        <f aca="false">R425</f>
        <v>0.35</v>
      </c>
      <c r="H425" s="77" t="n">
        <f aca="false">G425*C425</f>
        <v>0</v>
      </c>
      <c r="I425" s="1" t="s">
        <v>385</v>
      </c>
      <c r="K425" s="78" t="s">
        <v>323</v>
      </c>
      <c r="L425" s="41"/>
      <c r="M425" s="78"/>
      <c r="N425" s="78" t="n">
        <v>1027</v>
      </c>
      <c r="O425" s="79" t="n">
        <f aca="false">IF(AND(L425="",M425=""),N425,"")</f>
        <v>1027</v>
      </c>
      <c r="P425" s="1" t="n">
        <f aca="false">VLOOKUP("CTR"&amp;N425,Cumul_par_Code_tarifaire!B$3:K$1003,2,0)</f>
        <v>0</v>
      </c>
      <c r="Q425" s="1" t="n">
        <f aca="false">IF(L425&lt;&gt;"",L$20,IF(M425&lt;&gt;"",M$20,VLOOKUP("CTR"&amp;N425,Cumul_par_Code_tarifaire!B$3:K$1003,9,0)))</f>
        <v>1027</v>
      </c>
      <c r="R425" s="1" t="n">
        <f aca="false">IF(OR(L425&lt;&gt;"",M425&lt;&gt;""),R$21,VLOOKUP("CTR"&amp;N425,Cumul_par_Code_tarifaire!B$3:K$1003,10,0))</f>
        <v>0.35</v>
      </c>
    </row>
    <row r="426" customFormat="false" ht="12.8" hidden="false" customHeight="false" outlineLevel="0" collapsed="false">
      <c r="A426" s="73" t="s">
        <v>590</v>
      </c>
      <c r="B426" s="74" t="s">
        <v>589</v>
      </c>
      <c r="C426" s="75"/>
      <c r="D426" s="39" t="str">
        <f aca="false">IF(L426=L$22,L$21,IF(M426=M$22,M$21,K426))</f>
        <v>M3</v>
      </c>
      <c r="E426" s="82" t="n">
        <f aca="false">Q426</f>
        <v>1027</v>
      </c>
      <c r="F426" s="20"/>
      <c r="G426" s="77" t="n">
        <f aca="false">R426</f>
        <v>0.35</v>
      </c>
      <c r="H426" s="77" t="n">
        <f aca="false">G426*C426</f>
        <v>0</v>
      </c>
      <c r="I426" s="1" t="s">
        <v>385</v>
      </c>
      <c r="K426" s="78" t="s">
        <v>323</v>
      </c>
      <c r="L426" s="41"/>
      <c r="M426" s="78"/>
      <c r="N426" s="78" t="n">
        <v>1027</v>
      </c>
      <c r="O426" s="79" t="n">
        <f aca="false">IF(AND(L426="",M426=""),N426,"")</f>
        <v>1027</v>
      </c>
      <c r="P426" s="1" t="n">
        <f aca="false">VLOOKUP("CTR"&amp;N426,Cumul_par_Code_tarifaire!B$3:K$1003,2,0)</f>
        <v>0</v>
      </c>
      <c r="Q426" s="1" t="n">
        <f aca="false">IF(L426&lt;&gt;"",L$20,IF(M426&lt;&gt;"",M$20,VLOOKUP("CTR"&amp;N426,Cumul_par_Code_tarifaire!B$3:K$1003,9,0)))</f>
        <v>1027</v>
      </c>
      <c r="R426" s="1" t="n">
        <f aca="false">IF(OR(L426&lt;&gt;"",M426&lt;&gt;""),R$21,VLOOKUP("CTR"&amp;N426,Cumul_par_Code_tarifaire!B$3:K$1003,10,0))</f>
        <v>0.35</v>
      </c>
    </row>
    <row r="427" customFormat="false" ht="12.8" hidden="false" customHeight="false" outlineLevel="0" collapsed="false">
      <c r="A427" s="73" t="s">
        <v>591</v>
      </c>
      <c r="B427" s="74" t="s">
        <v>592</v>
      </c>
      <c r="C427" s="75"/>
      <c r="D427" s="39" t="str">
        <f aca="false">IF(L427=L$22,L$21,IF(M427=M$22,M$21,K427))</f>
        <v>G5</v>
      </c>
      <c r="E427" s="82" t="n">
        <f aca="false">Q427</f>
        <v>1004</v>
      </c>
      <c r="F427" s="20"/>
      <c r="G427" s="77" t="n">
        <f aca="false">R427</f>
        <v>1.95</v>
      </c>
      <c r="H427" s="77" t="n">
        <f aca="false">G427*C427</f>
        <v>0</v>
      </c>
      <c r="I427" s="85" t="s">
        <v>330</v>
      </c>
      <c r="K427" s="78" t="s">
        <v>61</v>
      </c>
      <c r="L427" s="41"/>
      <c r="M427" s="78"/>
      <c r="N427" s="78" t="n">
        <v>1004</v>
      </c>
      <c r="O427" s="79" t="n">
        <f aca="false">IF(AND(L427="",M427=""),N427,"")</f>
        <v>1004</v>
      </c>
      <c r="P427" s="1" t="n">
        <f aca="false">VLOOKUP("CTR"&amp;N427,Cumul_par_Code_tarifaire!B$3:K$1003,2,0)</f>
        <v>0</v>
      </c>
      <c r="Q427" s="1" t="n">
        <f aca="false">IF(L427&lt;&gt;"",L$20,IF(M427&lt;&gt;"",M$20,VLOOKUP("CTR"&amp;N427,Cumul_par_Code_tarifaire!B$3:K$1003,9,0)))</f>
        <v>1004</v>
      </c>
      <c r="R427" s="1" t="n">
        <f aca="false">IF(OR(L427&lt;&gt;"",M427&lt;&gt;""),R$21,VLOOKUP("CTR"&amp;N427,Cumul_par_Code_tarifaire!B$3:K$1003,10,0))</f>
        <v>1.95</v>
      </c>
    </row>
    <row r="428" customFormat="false" ht="12.8" hidden="false" customHeight="false" outlineLevel="0" collapsed="false">
      <c r="A428" s="73" t="s">
        <v>593</v>
      </c>
      <c r="B428" s="74" t="s">
        <v>594</v>
      </c>
      <c r="C428" s="75"/>
      <c r="D428" s="39" t="str">
        <f aca="false">IF(L428=L$22,L$21,IF(M428=M$22,M$21,K428))</f>
        <v>M3</v>
      </c>
      <c r="E428" s="82" t="n">
        <f aca="false">Q428</f>
        <v>1027</v>
      </c>
      <c r="F428" s="20"/>
      <c r="G428" s="77" t="n">
        <f aca="false">R428</f>
        <v>0.35</v>
      </c>
      <c r="H428" s="77" t="n">
        <f aca="false">G428*C428</f>
        <v>0</v>
      </c>
      <c r="I428" s="1" t="s">
        <v>385</v>
      </c>
      <c r="K428" s="78" t="s">
        <v>323</v>
      </c>
      <c r="L428" s="41"/>
      <c r="M428" s="78"/>
      <c r="N428" s="78" t="n">
        <v>1027</v>
      </c>
      <c r="O428" s="79" t="n">
        <f aca="false">IF(AND(L428="",M428=""),N428,"")</f>
        <v>1027</v>
      </c>
      <c r="P428" s="1" t="n">
        <f aca="false">VLOOKUP("CTR"&amp;N428,Cumul_par_Code_tarifaire!B$3:K$1003,2,0)</f>
        <v>0</v>
      </c>
      <c r="Q428" s="1" t="n">
        <f aca="false">IF(L428&lt;&gt;"",L$20,IF(M428&lt;&gt;"",M$20,VLOOKUP("CTR"&amp;N428,Cumul_par_Code_tarifaire!B$3:K$1003,9,0)))</f>
        <v>1027</v>
      </c>
      <c r="R428" s="1" t="n">
        <f aca="false">IF(OR(L428&lt;&gt;"",M428&lt;&gt;""),R$21,VLOOKUP("CTR"&amp;N428,Cumul_par_Code_tarifaire!B$3:K$1003,10,0))</f>
        <v>0.35</v>
      </c>
    </row>
    <row r="429" customFormat="false" ht="12.8" hidden="false" customHeight="false" outlineLevel="0" collapsed="false">
      <c r="A429" s="73" t="s">
        <v>595</v>
      </c>
      <c r="B429" s="74" t="s">
        <v>596</v>
      </c>
      <c r="C429" s="75"/>
      <c r="D429" s="39" t="str">
        <f aca="false">IF(L429=L$22,L$21,IF(M429=M$22,M$21,K429))</f>
        <v>M3</v>
      </c>
      <c r="E429" s="82" t="n">
        <f aca="false">Q429</f>
        <v>1025</v>
      </c>
      <c r="F429" s="20"/>
      <c r="G429" s="77" t="n">
        <f aca="false">R429</f>
        <v>0.55</v>
      </c>
      <c r="H429" s="77" t="n">
        <f aca="false">G429*C429</f>
        <v>0</v>
      </c>
      <c r="I429" s="1" t="s">
        <v>357</v>
      </c>
      <c r="K429" s="78" t="s">
        <v>323</v>
      </c>
      <c r="L429" s="41"/>
      <c r="M429" s="78"/>
      <c r="N429" s="78" t="n">
        <v>1025</v>
      </c>
      <c r="O429" s="79" t="n">
        <f aca="false">IF(AND(L429="",M429=""),N429,"")</f>
        <v>1025</v>
      </c>
      <c r="P429" s="1" t="n">
        <f aca="false">VLOOKUP("CTR"&amp;N429,Cumul_par_Code_tarifaire!B$3:K$1003,2,0)</f>
        <v>0</v>
      </c>
      <c r="Q429" s="1" t="n">
        <f aca="false">IF(L429&lt;&gt;"",L$20,IF(M429&lt;&gt;"",M$20,VLOOKUP("CTR"&amp;N429,Cumul_par_Code_tarifaire!B$3:K$1003,9,0)))</f>
        <v>1025</v>
      </c>
      <c r="R429" s="1" t="n">
        <f aca="false">IF(OR(L429&lt;&gt;"",M429&lt;&gt;""),R$21,VLOOKUP("CTR"&amp;N429,Cumul_par_Code_tarifaire!B$3:K$1003,10,0))</f>
        <v>0.55</v>
      </c>
    </row>
    <row r="430" customFormat="false" ht="12.8" hidden="false" customHeight="false" outlineLevel="0" collapsed="false">
      <c r="A430" s="73" t="s">
        <v>595</v>
      </c>
      <c r="B430" s="74" t="s">
        <v>597</v>
      </c>
      <c r="C430" s="75"/>
      <c r="D430" s="39" t="str">
        <f aca="false">IF(L430=L$22,L$21,IF(M430=M$22,M$21,K430))</f>
        <v>M3</v>
      </c>
      <c r="E430" s="82" t="n">
        <f aca="false">Q430</f>
        <v>1025</v>
      </c>
      <c r="F430" s="20"/>
      <c r="G430" s="77" t="n">
        <f aca="false">R430</f>
        <v>0.55</v>
      </c>
      <c r="H430" s="77" t="n">
        <f aca="false">G430*C430</f>
        <v>0</v>
      </c>
      <c r="I430" s="1" t="s">
        <v>357</v>
      </c>
      <c r="K430" s="78" t="s">
        <v>323</v>
      </c>
      <c r="L430" s="41"/>
      <c r="M430" s="78"/>
      <c r="N430" s="78" t="n">
        <v>1025</v>
      </c>
      <c r="O430" s="79" t="n">
        <f aca="false">IF(AND(L430="",M430=""),N430,"")</f>
        <v>1025</v>
      </c>
      <c r="P430" s="1" t="n">
        <f aca="false">VLOOKUP("CTR"&amp;N430,Cumul_par_Code_tarifaire!B$3:K$1003,2,0)</f>
        <v>0</v>
      </c>
      <c r="Q430" s="1" t="n">
        <f aca="false">IF(L430&lt;&gt;"",L$20,IF(M430&lt;&gt;"",M$20,VLOOKUP("CTR"&amp;N430,Cumul_par_Code_tarifaire!B$3:K$1003,9,0)))</f>
        <v>1025</v>
      </c>
      <c r="R430" s="1" t="n">
        <f aca="false">IF(OR(L430&lt;&gt;"",M430&lt;&gt;""),R$21,VLOOKUP("CTR"&amp;N430,Cumul_par_Code_tarifaire!B$3:K$1003,10,0))</f>
        <v>0.55</v>
      </c>
    </row>
    <row r="431" s="5" customFormat="true" ht="12.8" hidden="true" customHeight="false" outlineLevel="0" collapsed="false">
      <c r="A431" s="73" t="s">
        <v>595</v>
      </c>
      <c r="B431" s="74" t="s">
        <v>598</v>
      </c>
      <c r="C431" s="75"/>
      <c r="D431" s="39" t="str">
        <f aca="false">IF(L431=L$22,L$21,IF(M431=M$22,M$21,K431))</f>
        <v>non dispo 2022</v>
      </c>
      <c r="E431" s="82" t="str">
        <f aca="false">Q431</f>
        <v>Nous Consulter</v>
      </c>
      <c r="F431" s="20"/>
      <c r="G431" s="77" t="n">
        <f aca="false">R431</f>
        <v>0</v>
      </c>
      <c r="H431" s="77" t="n">
        <f aca="false">G431*C431</f>
        <v>0</v>
      </c>
      <c r="I431" s="1" t="s">
        <v>357</v>
      </c>
      <c r="J431" s="1"/>
      <c r="K431" s="78" t="s">
        <v>323</v>
      </c>
      <c r="L431" s="41" t="s">
        <v>34</v>
      </c>
      <c r="M431" s="78" t="s">
        <v>35</v>
      </c>
      <c r="N431" s="78" t="n">
        <v>1025</v>
      </c>
      <c r="O431" s="79" t="str">
        <f aca="false">IF(AND(L431="",M431=""),N431,"")</f>
        <v/>
      </c>
      <c r="P431" s="1" t="n">
        <f aca="false">VLOOKUP("CTR"&amp;N431,Cumul_par_Code_tarifaire!B$3:K$1003,2,0)</f>
        <v>0</v>
      </c>
      <c r="Q431" s="1" t="str">
        <f aca="false">IF(L431&lt;&gt;"",L$20,IF(M431&lt;&gt;"",M$20,VLOOKUP("CTR"&amp;N431,Cumul_par_Code_tarifaire!B$3:K$1003,9,0)))</f>
        <v>Nous Consulter</v>
      </c>
      <c r="R431" s="1" t="n">
        <f aca="false">IF(OR(L431&lt;&gt;"",M431&lt;&gt;""),R$21,VLOOKUP("CTR"&amp;N431,Cumul_par_Code_tarifaire!B$3:K$1003,10,0))</f>
        <v>0</v>
      </c>
      <c r="S431" s="1"/>
    </row>
    <row r="432" customFormat="false" ht="12.8" hidden="false" customHeight="false" outlineLevel="0" collapsed="false">
      <c r="A432" s="73" t="s">
        <v>595</v>
      </c>
      <c r="B432" s="74" t="s">
        <v>599</v>
      </c>
      <c r="C432" s="75"/>
      <c r="D432" s="39" t="str">
        <f aca="false">IF(L432=L$22,L$21,IF(M432=M$22,M$21,K432))</f>
        <v>M3</v>
      </c>
      <c r="E432" s="82" t="n">
        <f aca="false">Q432</f>
        <v>1025</v>
      </c>
      <c r="F432" s="20"/>
      <c r="G432" s="77" t="n">
        <f aca="false">R432</f>
        <v>0.55</v>
      </c>
      <c r="H432" s="77" t="n">
        <f aca="false">G432*C432</f>
        <v>0</v>
      </c>
      <c r="I432" s="1" t="s">
        <v>357</v>
      </c>
      <c r="K432" s="78" t="s">
        <v>323</v>
      </c>
      <c r="L432" s="41"/>
      <c r="M432" s="78"/>
      <c r="N432" s="78" t="n">
        <v>1025</v>
      </c>
      <c r="O432" s="79" t="n">
        <f aca="false">IF(AND(L432="",M432=""),N432,"")</f>
        <v>1025</v>
      </c>
      <c r="P432" s="1" t="n">
        <f aca="false">VLOOKUP("CTR"&amp;N432,Cumul_par_Code_tarifaire!B$3:K$1003,2,0)</f>
        <v>0</v>
      </c>
      <c r="Q432" s="1" t="n">
        <f aca="false">IF(L432&lt;&gt;"",L$20,IF(M432&lt;&gt;"",M$20,VLOOKUP("CTR"&amp;N432,Cumul_par_Code_tarifaire!B$3:K$1003,9,0)))</f>
        <v>1025</v>
      </c>
      <c r="R432" s="1" t="n">
        <f aca="false">IF(OR(L432&lt;&gt;"",M432&lt;&gt;""),R$21,VLOOKUP("CTR"&amp;N432,Cumul_par_Code_tarifaire!B$3:K$1003,10,0))</f>
        <v>0.55</v>
      </c>
    </row>
    <row r="433" customFormat="false" ht="22.35" hidden="false" customHeight="false" outlineLevel="0" collapsed="false">
      <c r="A433" s="73" t="s">
        <v>595</v>
      </c>
      <c r="B433" s="74" t="s">
        <v>600</v>
      </c>
      <c r="C433" s="75"/>
      <c r="D433" s="39" t="str">
        <f aca="false">IF(L433=L$22,L$21,IF(M433=M$22,M$21,K433))</f>
        <v>M3</v>
      </c>
      <c r="E433" s="82" t="n">
        <f aca="false">Q433</f>
        <v>1025</v>
      </c>
      <c r="F433" s="20"/>
      <c r="G433" s="77" t="n">
        <f aca="false">R433</f>
        <v>0.55</v>
      </c>
      <c r="H433" s="77" t="n">
        <f aca="false">G433*C433</f>
        <v>0</v>
      </c>
      <c r="I433" s="1" t="s">
        <v>357</v>
      </c>
      <c r="K433" s="78" t="s">
        <v>323</v>
      </c>
      <c r="L433" s="41"/>
      <c r="M433" s="78"/>
      <c r="N433" s="78" t="n">
        <v>1025</v>
      </c>
      <c r="O433" s="79" t="n">
        <f aca="false">IF(AND(L433="",M433=""),N433,"")</f>
        <v>1025</v>
      </c>
      <c r="P433" s="1" t="n">
        <f aca="false">VLOOKUP("CTR"&amp;N433,Cumul_par_Code_tarifaire!B$3:K$1003,2,0)</f>
        <v>0</v>
      </c>
      <c r="Q433" s="1" t="n">
        <f aca="false">IF(L433&lt;&gt;"",L$20,IF(M433&lt;&gt;"",M$20,VLOOKUP("CTR"&amp;N433,Cumul_par_Code_tarifaire!B$3:K$1003,9,0)))</f>
        <v>1025</v>
      </c>
      <c r="R433" s="1" t="n">
        <f aca="false">IF(OR(L433&lt;&gt;"",M433&lt;&gt;""),R$21,VLOOKUP("CTR"&amp;N433,Cumul_par_Code_tarifaire!B$3:K$1003,10,0))</f>
        <v>0.55</v>
      </c>
    </row>
    <row r="434" s="5" customFormat="true" ht="12.8" hidden="true" customHeight="false" outlineLevel="0" collapsed="false">
      <c r="A434" s="73" t="s">
        <v>595</v>
      </c>
      <c r="B434" s="74" t="s">
        <v>601</v>
      </c>
      <c r="C434" s="75"/>
      <c r="D434" s="39" t="str">
        <f aca="false">IF(L434=L$22,L$21,IF(M434=M$22,M$21,K434))</f>
        <v>non dispo 2022</v>
      </c>
      <c r="E434" s="82" t="str">
        <f aca="false">Q434</f>
        <v>Nous Consulter</v>
      </c>
      <c r="F434" s="20"/>
      <c r="G434" s="77" t="n">
        <f aca="false">R434</f>
        <v>0</v>
      </c>
      <c r="H434" s="77" t="n">
        <f aca="false">G434*C434</f>
        <v>0</v>
      </c>
      <c r="I434" s="1" t="s">
        <v>357</v>
      </c>
      <c r="J434" s="1"/>
      <c r="K434" s="78" t="s">
        <v>323</v>
      </c>
      <c r="L434" s="41" t="s">
        <v>34</v>
      </c>
      <c r="M434" s="78" t="s">
        <v>35</v>
      </c>
      <c r="N434" s="78" t="n">
        <v>1025</v>
      </c>
      <c r="O434" s="79" t="str">
        <f aca="false">IF(AND(L434="",M434=""),N434,"")</f>
        <v/>
      </c>
      <c r="P434" s="1" t="n">
        <f aca="false">VLOOKUP("CTR"&amp;N434,Cumul_par_Code_tarifaire!B$3:K$1003,2,0)</f>
        <v>0</v>
      </c>
      <c r="Q434" s="1" t="str">
        <f aca="false">IF(L434&lt;&gt;"",L$20,IF(M434&lt;&gt;"",M$20,VLOOKUP("CTR"&amp;N434,Cumul_par_Code_tarifaire!B$3:K$1003,9,0)))</f>
        <v>Nous Consulter</v>
      </c>
      <c r="R434" s="1" t="n">
        <f aca="false">IF(OR(L434&lt;&gt;"",M434&lt;&gt;""),R$21,VLOOKUP("CTR"&amp;N434,Cumul_par_Code_tarifaire!B$3:K$1003,10,0))</f>
        <v>0</v>
      </c>
      <c r="S434" s="1"/>
    </row>
    <row r="435" customFormat="false" ht="12.8" hidden="false" customHeight="false" outlineLevel="0" collapsed="false">
      <c r="A435" s="73" t="s">
        <v>595</v>
      </c>
      <c r="B435" s="74" t="s">
        <v>602</v>
      </c>
      <c r="C435" s="75"/>
      <c r="D435" s="39" t="str">
        <f aca="false">IF(L435=L$22,L$21,IF(M435=M$22,M$21,K435))</f>
        <v>M3</v>
      </c>
      <c r="E435" s="82" t="n">
        <f aca="false">Q435</f>
        <v>1025</v>
      </c>
      <c r="F435" s="20"/>
      <c r="G435" s="77" t="n">
        <f aca="false">R435</f>
        <v>0.55</v>
      </c>
      <c r="H435" s="77" t="n">
        <f aca="false">G435*C435</f>
        <v>0</v>
      </c>
      <c r="I435" s="1" t="s">
        <v>357</v>
      </c>
      <c r="K435" s="78" t="s">
        <v>323</v>
      </c>
      <c r="L435" s="41"/>
      <c r="M435" s="78"/>
      <c r="N435" s="78" t="n">
        <v>1025</v>
      </c>
      <c r="O435" s="79" t="n">
        <f aca="false">IF(AND(L435="",M435=""),N435,"")</f>
        <v>1025</v>
      </c>
      <c r="P435" s="1" t="n">
        <f aca="false">VLOOKUP("CTR"&amp;N435,Cumul_par_Code_tarifaire!B$3:K$1003,2,0)</f>
        <v>0</v>
      </c>
      <c r="Q435" s="1" t="n">
        <f aca="false">IF(L435&lt;&gt;"",L$20,IF(M435&lt;&gt;"",M$20,VLOOKUP("CTR"&amp;N435,Cumul_par_Code_tarifaire!B$3:K$1003,9,0)))</f>
        <v>1025</v>
      </c>
      <c r="R435" s="1" t="n">
        <f aca="false">IF(OR(L435&lt;&gt;"",M435&lt;&gt;""),R$21,VLOOKUP("CTR"&amp;N435,Cumul_par_Code_tarifaire!B$3:K$1003,10,0))</f>
        <v>0.55</v>
      </c>
    </row>
    <row r="436" customFormat="false" ht="12.8" hidden="false" customHeight="false" outlineLevel="0" collapsed="false">
      <c r="A436" s="73" t="s">
        <v>595</v>
      </c>
      <c r="B436" s="74" t="s">
        <v>603</v>
      </c>
      <c r="C436" s="75"/>
      <c r="D436" s="39" t="str">
        <f aca="false">IF(L436=L$22,L$21,IF(M436=M$22,M$21,K436))</f>
        <v>M3</v>
      </c>
      <c r="E436" s="82" t="n">
        <f aca="false">Q436</f>
        <v>1025</v>
      </c>
      <c r="F436" s="20"/>
      <c r="G436" s="77" t="n">
        <f aca="false">R436</f>
        <v>0.55</v>
      </c>
      <c r="H436" s="77" t="n">
        <f aca="false">G436*C436</f>
        <v>0</v>
      </c>
      <c r="I436" s="1" t="s">
        <v>357</v>
      </c>
      <c r="K436" s="78" t="s">
        <v>323</v>
      </c>
      <c r="L436" s="41"/>
      <c r="M436" s="78"/>
      <c r="N436" s="78" t="n">
        <v>1025</v>
      </c>
      <c r="O436" s="79" t="n">
        <f aca="false">IF(AND(L436="",M436=""),N436,"")</f>
        <v>1025</v>
      </c>
      <c r="P436" s="1" t="n">
        <f aca="false">VLOOKUP("CTR"&amp;N436,Cumul_par_Code_tarifaire!B$3:K$1003,2,0)</f>
        <v>0</v>
      </c>
      <c r="Q436" s="1" t="n">
        <f aca="false">IF(L436&lt;&gt;"",L$20,IF(M436&lt;&gt;"",M$20,VLOOKUP("CTR"&amp;N436,Cumul_par_Code_tarifaire!B$3:K$1003,9,0)))</f>
        <v>1025</v>
      </c>
      <c r="R436" s="1" t="n">
        <f aca="false">IF(OR(L436&lt;&gt;"",M436&lt;&gt;""),R$21,VLOOKUP("CTR"&amp;N436,Cumul_par_Code_tarifaire!B$3:K$1003,10,0))</f>
        <v>0.55</v>
      </c>
    </row>
    <row r="437" customFormat="false" ht="12.8" hidden="false" customHeight="false" outlineLevel="0" collapsed="false">
      <c r="A437" s="73" t="s">
        <v>595</v>
      </c>
      <c r="B437" s="74" t="s">
        <v>604</v>
      </c>
      <c r="C437" s="75"/>
      <c r="D437" s="39" t="str">
        <f aca="false">IF(L437=L$22,L$21,IF(M437=M$22,M$21,K437))</f>
        <v>M3</v>
      </c>
      <c r="E437" s="82" t="n">
        <f aca="false">Q437</f>
        <v>1025</v>
      </c>
      <c r="F437" s="20"/>
      <c r="G437" s="77" t="n">
        <f aca="false">R437</f>
        <v>0.55</v>
      </c>
      <c r="H437" s="77" t="n">
        <f aca="false">G437*C437</f>
        <v>0</v>
      </c>
      <c r="I437" s="1" t="s">
        <v>357</v>
      </c>
      <c r="K437" s="78" t="s">
        <v>323</v>
      </c>
      <c r="L437" s="41"/>
      <c r="M437" s="78"/>
      <c r="N437" s="78" t="n">
        <v>1025</v>
      </c>
      <c r="O437" s="79" t="n">
        <f aca="false">IF(AND(L437="",M437=""),N437,"")</f>
        <v>1025</v>
      </c>
      <c r="P437" s="1" t="n">
        <f aca="false">VLOOKUP("CTR"&amp;N437,Cumul_par_Code_tarifaire!B$3:K$1003,2,0)</f>
        <v>0</v>
      </c>
      <c r="Q437" s="1" t="n">
        <f aca="false">IF(L437&lt;&gt;"",L$20,IF(M437&lt;&gt;"",M$20,VLOOKUP("CTR"&amp;N437,Cumul_par_Code_tarifaire!B$3:K$1003,9,0)))</f>
        <v>1025</v>
      </c>
      <c r="R437" s="1" t="n">
        <f aca="false">IF(OR(L437&lt;&gt;"",M437&lt;&gt;""),R$21,VLOOKUP("CTR"&amp;N437,Cumul_par_Code_tarifaire!B$3:K$1003,10,0))</f>
        <v>0.55</v>
      </c>
    </row>
    <row r="438" customFormat="false" ht="12.8" hidden="false" customHeight="false" outlineLevel="0" collapsed="false">
      <c r="A438" s="73" t="s">
        <v>595</v>
      </c>
      <c r="B438" s="74" t="s">
        <v>605</v>
      </c>
      <c r="C438" s="75"/>
      <c r="D438" s="39" t="str">
        <f aca="false">IF(L438=L$22,L$21,IF(M438=M$22,M$21,K438))</f>
        <v>M3</v>
      </c>
      <c r="E438" s="82" t="n">
        <f aca="false">Q438</f>
        <v>1025</v>
      </c>
      <c r="F438" s="20"/>
      <c r="G438" s="77" t="n">
        <f aca="false">R438</f>
        <v>0.55</v>
      </c>
      <c r="H438" s="77" t="n">
        <f aca="false">G438*C438</f>
        <v>0</v>
      </c>
      <c r="I438" s="1" t="s">
        <v>357</v>
      </c>
      <c r="K438" s="78" t="s">
        <v>323</v>
      </c>
      <c r="L438" s="41"/>
      <c r="M438" s="78"/>
      <c r="N438" s="78" t="n">
        <v>1025</v>
      </c>
      <c r="O438" s="79" t="n">
        <f aca="false">IF(AND(L438="",M438=""),N438,"")</f>
        <v>1025</v>
      </c>
      <c r="P438" s="1" t="n">
        <f aca="false">VLOOKUP("CTR"&amp;N438,Cumul_par_Code_tarifaire!B$3:K$1003,2,0)</f>
        <v>0</v>
      </c>
      <c r="Q438" s="1" t="n">
        <f aca="false">IF(L438&lt;&gt;"",L$20,IF(M438&lt;&gt;"",M$20,VLOOKUP("CTR"&amp;N438,Cumul_par_Code_tarifaire!B$3:K$1003,9,0)))</f>
        <v>1025</v>
      </c>
      <c r="R438" s="1" t="n">
        <f aca="false">IF(OR(L438&lt;&gt;"",M438&lt;&gt;""),R$21,VLOOKUP("CTR"&amp;N438,Cumul_par_Code_tarifaire!B$3:K$1003,10,0))</f>
        <v>0.55</v>
      </c>
    </row>
    <row r="439" customFormat="false" ht="12.8" hidden="false" customHeight="false" outlineLevel="0" collapsed="false">
      <c r="A439" s="73" t="s">
        <v>595</v>
      </c>
      <c r="B439" s="74" t="s">
        <v>606</v>
      </c>
      <c r="C439" s="75"/>
      <c r="D439" s="39" t="str">
        <f aca="false">IF(L439=L$22,L$21,IF(M439=M$22,M$21,K439))</f>
        <v>M3</v>
      </c>
      <c r="E439" s="82" t="n">
        <f aca="false">Q439</f>
        <v>1025</v>
      </c>
      <c r="F439" s="20"/>
      <c r="G439" s="77" t="n">
        <f aca="false">R439</f>
        <v>0.55</v>
      </c>
      <c r="H439" s="77" t="n">
        <f aca="false">G439*C439</f>
        <v>0</v>
      </c>
      <c r="I439" s="1" t="s">
        <v>357</v>
      </c>
      <c r="K439" s="78" t="s">
        <v>323</v>
      </c>
      <c r="L439" s="41"/>
      <c r="M439" s="78"/>
      <c r="N439" s="78" t="n">
        <v>1025</v>
      </c>
      <c r="O439" s="79" t="n">
        <f aca="false">IF(AND(L439="",M439=""),N439,"")</f>
        <v>1025</v>
      </c>
      <c r="P439" s="1" t="n">
        <f aca="false">VLOOKUP("CTR"&amp;N439,Cumul_par_Code_tarifaire!B$3:K$1003,2,0)</f>
        <v>0</v>
      </c>
      <c r="Q439" s="1" t="n">
        <f aca="false">IF(L439&lt;&gt;"",L$20,IF(M439&lt;&gt;"",M$20,VLOOKUP("CTR"&amp;N439,Cumul_par_Code_tarifaire!B$3:K$1003,9,0)))</f>
        <v>1025</v>
      </c>
      <c r="R439" s="1" t="n">
        <f aca="false">IF(OR(L439&lt;&gt;"",M439&lt;&gt;""),R$21,VLOOKUP("CTR"&amp;N439,Cumul_par_Code_tarifaire!B$3:K$1003,10,0))</f>
        <v>0.55</v>
      </c>
    </row>
    <row r="440" customFormat="false" ht="12.8" hidden="false" customHeight="false" outlineLevel="0" collapsed="false">
      <c r="A440" s="73" t="s">
        <v>595</v>
      </c>
      <c r="B440" s="74" t="s">
        <v>607</v>
      </c>
      <c r="C440" s="75"/>
      <c r="D440" s="39" t="str">
        <f aca="false">IF(L440=L$22,L$21,IF(M440=M$22,M$21,K440))</f>
        <v>M3</v>
      </c>
      <c r="E440" s="82" t="n">
        <f aca="false">Q440</f>
        <v>1025</v>
      </c>
      <c r="F440" s="20"/>
      <c r="G440" s="77" t="n">
        <f aca="false">R440</f>
        <v>0.55</v>
      </c>
      <c r="H440" s="77" t="n">
        <f aca="false">G440*C440</f>
        <v>0</v>
      </c>
      <c r="I440" s="1" t="s">
        <v>357</v>
      </c>
      <c r="K440" s="78" t="s">
        <v>323</v>
      </c>
      <c r="L440" s="41"/>
      <c r="M440" s="78"/>
      <c r="N440" s="78" t="n">
        <v>1025</v>
      </c>
      <c r="O440" s="79" t="n">
        <f aca="false">IF(AND(L440="",M440=""),N440,"")</f>
        <v>1025</v>
      </c>
      <c r="P440" s="1" t="n">
        <f aca="false">VLOOKUP("CTR"&amp;N440,Cumul_par_Code_tarifaire!B$3:K$1003,2,0)</f>
        <v>0</v>
      </c>
      <c r="Q440" s="1" t="n">
        <f aca="false">IF(L440&lt;&gt;"",L$20,IF(M440&lt;&gt;"",M$20,VLOOKUP("CTR"&amp;N440,Cumul_par_Code_tarifaire!B$3:K$1003,9,0)))</f>
        <v>1025</v>
      </c>
      <c r="R440" s="1" t="n">
        <f aca="false">IF(OR(L440&lt;&gt;"",M440&lt;&gt;""),R$21,VLOOKUP("CTR"&amp;N440,Cumul_par_Code_tarifaire!B$3:K$1003,10,0))</f>
        <v>0.55</v>
      </c>
    </row>
    <row r="441" customFormat="false" ht="12.8" hidden="false" customHeight="false" outlineLevel="0" collapsed="false">
      <c r="A441" s="73" t="s">
        <v>595</v>
      </c>
      <c r="B441" s="74" t="s">
        <v>608</v>
      </c>
      <c r="C441" s="75"/>
      <c r="D441" s="39" t="str">
        <f aca="false">IF(L441=L$22,L$21,IF(M441=M$22,M$21,K441))</f>
        <v>M3</v>
      </c>
      <c r="E441" s="82" t="n">
        <f aca="false">Q441</f>
        <v>1025</v>
      </c>
      <c r="F441" s="20"/>
      <c r="G441" s="77" t="n">
        <f aca="false">R441</f>
        <v>0.55</v>
      </c>
      <c r="H441" s="77" t="n">
        <f aca="false">G441*C441</f>
        <v>0</v>
      </c>
      <c r="I441" s="1" t="s">
        <v>357</v>
      </c>
      <c r="K441" s="78" t="s">
        <v>323</v>
      </c>
      <c r="L441" s="41"/>
      <c r="M441" s="78"/>
      <c r="N441" s="78" t="n">
        <v>1025</v>
      </c>
      <c r="O441" s="79" t="n">
        <f aca="false">IF(AND(L441="",M441=""),N441,"")</f>
        <v>1025</v>
      </c>
      <c r="P441" s="1" t="n">
        <f aca="false">VLOOKUP("CTR"&amp;N441,Cumul_par_Code_tarifaire!B$3:K$1003,2,0)</f>
        <v>0</v>
      </c>
      <c r="Q441" s="1" t="n">
        <f aca="false">IF(L441&lt;&gt;"",L$20,IF(M441&lt;&gt;"",M$20,VLOOKUP("CTR"&amp;N441,Cumul_par_Code_tarifaire!B$3:K$1003,9,0)))</f>
        <v>1025</v>
      </c>
      <c r="R441" s="1" t="n">
        <f aca="false">IF(OR(L441&lt;&gt;"",M441&lt;&gt;""),R$21,VLOOKUP("CTR"&amp;N441,Cumul_par_Code_tarifaire!B$3:K$1003,10,0))</f>
        <v>0.55</v>
      </c>
    </row>
    <row r="442" customFormat="false" ht="12.8" hidden="false" customHeight="false" outlineLevel="0" collapsed="false">
      <c r="A442" s="73" t="s">
        <v>595</v>
      </c>
      <c r="B442" s="74" t="s">
        <v>609</v>
      </c>
      <c r="C442" s="75"/>
      <c r="D442" s="39" t="str">
        <f aca="false">IF(L442=L$22,L$21,IF(M442=M$22,M$21,K442))</f>
        <v>M3</v>
      </c>
      <c r="E442" s="82" t="n">
        <f aca="false">Q442</f>
        <v>1025</v>
      </c>
      <c r="F442" s="20"/>
      <c r="G442" s="77" t="n">
        <f aca="false">R442</f>
        <v>0.55</v>
      </c>
      <c r="H442" s="77" t="n">
        <f aca="false">G442*C442</f>
        <v>0</v>
      </c>
      <c r="I442" s="1" t="s">
        <v>357</v>
      </c>
      <c r="K442" s="78" t="s">
        <v>323</v>
      </c>
      <c r="L442" s="41"/>
      <c r="M442" s="78"/>
      <c r="N442" s="78" t="n">
        <v>1025</v>
      </c>
      <c r="O442" s="79" t="n">
        <f aca="false">IF(AND(L442="",M442=""),N442,"")</f>
        <v>1025</v>
      </c>
      <c r="P442" s="1" t="n">
        <f aca="false">VLOOKUP("CTR"&amp;N442,Cumul_par_Code_tarifaire!B$3:K$1003,2,0)</f>
        <v>0</v>
      </c>
      <c r="Q442" s="1" t="n">
        <f aca="false">IF(L442&lt;&gt;"",L$20,IF(M442&lt;&gt;"",M$20,VLOOKUP("CTR"&amp;N442,Cumul_par_Code_tarifaire!B$3:K$1003,9,0)))</f>
        <v>1025</v>
      </c>
      <c r="R442" s="1" t="n">
        <f aca="false">IF(OR(L442&lt;&gt;"",M442&lt;&gt;""),R$21,VLOOKUP("CTR"&amp;N442,Cumul_par_Code_tarifaire!B$3:K$1003,10,0))</f>
        <v>0.55</v>
      </c>
    </row>
    <row r="443" customFormat="false" ht="12.8" hidden="false" customHeight="false" outlineLevel="0" collapsed="false">
      <c r="A443" s="73" t="s">
        <v>595</v>
      </c>
      <c r="B443" s="74" t="s">
        <v>610</v>
      </c>
      <c r="C443" s="75"/>
      <c r="D443" s="39" t="str">
        <f aca="false">IF(L443=L$22,L$21,IF(M443=M$22,M$21,K443))</f>
        <v>M3</v>
      </c>
      <c r="E443" s="82" t="n">
        <f aca="false">Q443</f>
        <v>1025</v>
      </c>
      <c r="F443" s="20"/>
      <c r="G443" s="77" t="n">
        <f aca="false">R443</f>
        <v>0.55</v>
      </c>
      <c r="H443" s="77" t="n">
        <f aca="false">G443*C443</f>
        <v>0</v>
      </c>
      <c r="I443" s="1" t="s">
        <v>357</v>
      </c>
      <c r="K443" s="78" t="s">
        <v>323</v>
      </c>
      <c r="L443" s="41"/>
      <c r="M443" s="78"/>
      <c r="N443" s="78" t="n">
        <v>1025</v>
      </c>
      <c r="O443" s="79" t="n">
        <f aca="false">IF(AND(L443="",M443=""),N443,"")</f>
        <v>1025</v>
      </c>
      <c r="P443" s="1" t="n">
        <f aca="false">VLOOKUP("CTR"&amp;N443,Cumul_par_Code_tarifaire!B$3:K$1003,2,0)</f>
        <v>0</v>
      </c>
      <c r="Q443" s="1" t="n">
        <f aca="false">IF(L443&lt;&gt;"",L$20,IF(M443&lt;&gt;"",M$20,VLOOKUP("CTR"&amp;N443,Cumul_par_Code_tarifaire!B$3:K$1003,9,0)))</f>
        <v>1025</v>
      </c>
      <c r="R443" s="1" t="n">
        <f aca="false">IF(OR(L443&lt;&gt;"",M443&lt;&gt;""),R$21,VLOOKUP("CTR"&amp;N443,Cumul_par_Code_tarifaire!B$3:K$1003,10,0))</f>
        <v>0.55</v>
      </c>
    </row>
    <row r="444" customFormat="false" ht="12.8" hidden="false" customHeight="false" outlineLevel="0" collapsed="false">
      <c r="A444" s="73" t="s">
        <v>595</v>
      </c>
      <c r="B444" s="74" t="s">
        <v>611</v>
      </c>
      <c r="C444" s="75"/>
      <c r="D444" s="39" t="str">
        <f aca="false">IF(L444=L$22,L$21,IF(M444=M$22,M$21,K444))</f>
        <v>M3</v>
      </c>
      <c r="E444" s="82" t="n">
        <f aca="false">Q444</f>
        <v>1025</v>
      </c>
      <c r="F444" s="20"/>
      <c r="G444" s="77" t="n">
        <f aca="false">R444</f>
        <v>0.55</v>
      </c>
      <c r="H444" s="77" t="n">
        <f aca="false">G444*C444</f>
        <v>0</v>
      </c>
      <c r="I444" s="1" t="s">
        <v>357</v>
      </c>
      <c r="K444" s="78" t="s">
        <v>323</v>
      </c>
      <c r="L444" s="41"/>
      <c r="M444" s="78"/>
      <c r="N444" s="78" t="n">
        <v>1025</v>
      </c>
      <c r="O444" s="79" t="n">
        <f aca="false">IF(AND(L444="",M444=""),N444,"")</f>
        <v>1025</v>
      </c>
      <c r="P444" s="1" t="n">
        <f aca="false">VLOOKUP("CTR"&amp;N444,Cumul_par_Code_tarifaire!B$3:K$1003,2,0)</f>
        <v>0</v>
      </c>
      <c r="Q444" s="1" t="n">
        <f aca="false">IF(L444&lt;&gt;"",L$20,IF(M444&lt;&gt;"",M$20,VLOOKUP("CTR"&amp;N444,Cumul_par_Code_tarifaire!B$3:K$1003,9,0)))</f>
        <v>1025</v>
      </c>
      <c r="R444" s="1" t="n">
        <f aca="false">IF(OR(L444&lt;&gt;"",M444&lt;&gt;""),R$21,VLOOKUP("CTR"&amp;N444,Cumul_par_Code_tarifaire!B$3:K$1003,10,0))</f>
        <v>0.55</v>
      </c>
    </row>
    <row r="445" customFormat="false" ht="12.8" hidden="false" customHeight="false" outlineLevel="0" collapsed="false">
      <c r="A445" s="73" t="s">
        <v>595</v>
      </c>
      <c r="B445" s="74" t="s">
        <v>612</v>
      </c>
      <c r="C445" s="75"/>
      <c r="D445" s="39" t="str">
        <f aca="false">IF(L445=L$22,L$21,IF(M445=M$22,M$21,K445))</f>
        <v>M3</v>
      </c>
      <c r="E445" s="82" t="n">
        <f aca="false">Q445</f>
        <v>1025</v>
      </c>
      <c r="F445" s="20"/>
      <c r="G445" s="77" t="n">
        <f aca="false">R445</f>
        <v>0.55</v>
      </c>
      <c r="H445" s="77" t="n">
        <f aca="false">G445*C445</f>
        <v>0</v>
      </c>
      <c r="I445" s="1" t="s">
        <v>357</v>
      </c>
      <c r="K445" s="78" t="s">
        <v>323</v>
      </c>
      <c r="L445" s="41"/>
      <c r="M445" s="78"/>
      <c r="N445" s="78" t="n">
        <v>1025</v>
      </c>
      <c r="O445" s="79" t="n">
        <f aca="false">IF(AND(L445="",M445=""),N445,"")</f>
        <v>1025</v>
      </c>
      <c r="P445" s="1" t="n">
        <f aca="false">VLOOKUP("CTR"&amp;N445,Cumul_par_Code_tarifaire!B$3:K$1003,2,0)</f>
        <v>0</v>
      </c>
      <c r="Q445" s="1" t="n">
        <f aca="false">IF(L445&lt;&gt;"",L$20,IF(M445&lt;&gt;"",M$20,VLOOKUP("CTR"&amp;N445,Cumul_par_Code_tarifaire!B$3:K$1003,9,0)))</f>
        <v>1025</v>
      </c>
      <c r="R445" s="1" t="n">
        <f aca="false">IF(OR(L445&lt;&gt;"",M445&lt;&gt;""),R$21,VLOOKUP("CTR"&amp;N445,Cumul_par_Code_tarifaire!B$3:K$1003,10,0))</f>
        <v>0.55</v>
      </c>
    </row>
    <row r="446" customFormat="false" ht="12.8" hidden="false" customHeight="false" outlineLevel="0" collapsed="false">
      <c r="A446" s="73" t="s">
        <v>613</v>
      </c>
      <c r="B446" s="74" t="s">
        <v>614</v>
      </c>
      <c r="C446" s="75"/>
      <c r="D446" s="39" t="str">
        <f aca="false">IF(L446=L$22,L$21,IF(M446=M$22,M$21,K446))</f>
        <v>M3</v>
      </c>
      <c r="E446" s="82" t="n">
        <f aca="false">Q446</f>
        <v>1025</v>
      </c>
      <c r="F446" s="20"/>
      <c r="G446" s="77" t="n">
        <f aca="false">R446</f>
        <v>0.55</v>
      </c>
      <c r="H446" s="77" t="n">
        <f aca="false">G446*C446</f>
        <v>0</v>
      </c>
      <c r="I446" s="1" t="s">
        <v>357</v>
      </c>
      <c r="K446" s="78" t="s">
        <v>323</v>
      </c>
      <c r="L446" s="41"/>
      <c r="M446" s="78"/>
      <c r="N446" s="78" t="n">
        <v>1025</v>
      </c>
      <c r="O446" s="79" t="n">
        <f aca="false">IF(AND(L446="",M446=""),N446,"")</f>
        <v>1025</v>
      </c>
      <c r="P446" s="1" t="n">
        <f aca="false">VLOOKUP("CTR"&amp;N446,Cumul_par_Code_tarifaire!B$3:K$1003,2,0)</f>
        <v>0</v>
      </c>
      <c r="Q446" s="1" t="n">
        <f aca="false">IF(L446&lt;&gt;"",L$20,IF(M446&lt;&gt;"",M$20,VLOOKUP("CTR"&amp;N446,Cumul_par_Code_tarifaire!B$3:K$1003,9,0)))</f>
        <v>1025</v>
      </c>
      <c r="R446" s="1" t="n">
        <f aca="false">IF(OR(L446&lt;&gt;"",M446&lt;&gt;""),R$21,VLOOKUP("CTR"&amp;N446,Cumul_par_Code_tarifaire!B$3:K$1003,10,0))</f>
        <v>0.55</v>
      </c>
    </row>
    <row r="447" customFormat="false" ht="12.8" hidden="false" customHeight="false" outlineLevel="0" collapsed="false">
      <c r="A447" s="73" t="s">
        <v>613</v>
      </c>
      <c r="B447" s="74" t="s">
        <v>615</v>
      </c>
      <c r="C447" s="75"/>
      <c r="D447" s="39" t="str">
        <f aca="false">IF(L447=L$22,L$21,IF(M447=M$22,M$21,K447))</f>
        <v>M3</v>
      </c>
      <c r="E447" s="82" t="n">
        <f aca="false">Q447</f>
        <v>1025</v>
      </c>
      <c r="F447" s="20"/>
      <c r="G447" s="77" t="n">
        <f aca="false">R447</f>
        <v>0.55</v>
      </c>
      <c r="H447" s="77" t="n">
        <f aca="false">G447*C447</f>
        <v>0</v>
      </c>
      <c r="I447" s="1" t="s">
        <v>357</v>
      </c>
      <c r="K447" s="78" t="s">
        <v>323</v>
      </c>
      <c r="L447" s="41"/>
      <c r="M447" s="78"/>
      <c r="N447" s="78" t="n">
        <v>1025</v>
      </c>
      <c r="O447" s="79" t="n">
        <f aca="false">IF(AND(L447="",M447=""),N447,"")</f>
        <v>1025</v>
      </c>
      <c r="P447" s="1" t="n">
        <f aca="false">VLOOKUP("CTR"&amp;N447,Cumul_par_Code_tarifaire!B$3:K$1003,2,0)</f>
        <v>0</v>
      </c>
      <c r="Q447" s="1" t="n">
        <f aca="false">IF(L447&lt;&gt;"",L$20,IF(M447&lt;&gt;"",M$20,VLOOKUP("CTR"&amp;N447,Cumul_par_Code_tarifaire!B$3:K$1003,9,0)))</f>
        <v>1025</v>
      </c>
      <c r="R447" s="1" t="n">
        <f aca="false">IF(OR(L447&lt;&gt;"",M447&lt;&gt;""),R$21,VLOOKUP("CTR"&amp;N447,Cumul_par_Code_tarifaire!B$3:K$1003,10,0))</f>
        <v>0.55</v>
      </c>
    </row>
    <row r="448" customFormat="false" ht="12.8" hidden="false" customHeight="false" outlineLevel="0" collapsed="false">
      <c r="A448" s="73" t="s">
        <v>616</v>
      </c>
      <c r="B448" s="74" t="s">
        <v>617</v>
      </c>
      <c r="C448" s="75"/>
      <c r="D448" s="39" t="str">
        <f aca="false">IF(L448=L$22,L$21,IF(M448=M$22,M$21,K448))</f>
        <v>M3</v>
      </c>
      <c r="E448" s="82" t="n">
        <f aca="false">Q448</f>
        <v>1025</v>
      </c>
      <c r="F448" s="20"/>
      <c r="G448" s="77" t="n">
        <f aca="false">R448</f>
        <v>0.55</v>
      </c>
      <c r="H448" s="77" t="n">
        <f aca="false">G448*C448</f>
        <v>0</v>
      </c>
      <c r="I448" s="1" t="s">
        <v>357</v>
      </c>
      <c r="K448" s="78" t="s">
        <v>323</v>
      </c>
      <c r="L448" s="41"/>
      <c r="M448" s="78"/>
      <c r="N448" s="78" t="n">
        <v>1025</v>
      </c>
      <c r="O448" s="79" t="n">
        <f aca="false">IF(AND(L448="",M448=""),N448,"")</f>
        <v>1025</v>
      </c>
      <c r="P448" s="1" t="n">
        <f aca="false">VLOOKUP("CTR"&amp;N448,Cumul_par_Code_tarifaire!B$3:K$1003,2,0)</f>
        <v>0</v>
      </c>
      <c r="Q448" s="1" t="n">
        <f aca="false">IF(L448&lt;&gt;"",L$20,IF(M448&lt;&gt;"",M$20,VLOOKUP("CTR"&amp;N448,Cumul_par_Code_tarifaire!B$3:K$1003,9,0)))</f>
        <v>1025</v>
      </c>
      <c r="R448" s="1" t="n">
        <f aca="false">IF(OR(L448&lt;&gt;"",M448&lt;&gt;""),R$21,VLOOKUP("CTR"&amp;N448,Cumul_par_Code_tarifaire!B$3:K$1003,10,0))</f>
        <v>0.55</v>
      </c>
    </row>
    <row r="449" customFormat="false" ht="12.8" hidden="false" customHeight="false" outlineLevel="0" collapsed="false">
      <c r="A449" s="73" t="s">
        <v>618</v>
      </c>
      <c r="B449" s="74" t="s">
        <v>619</v>
      </c>
      <c r="C449" s="75"/>
      <c r="D449" s="39" t="str">
        <f aca="false">IF(L449=L$22,L$21,IF(M449=M$22,M$21,K449))</f>
        <v>M3</v>
      </c>
      <c r="E449" s="82" t="n">
        <f aca="false">Q449</f>
        <v>1025</v>
      </c>
      <c r="F449" s="20"/>
      <c r="G449" s="77" t="n">
        <f aca="false">R449</f>
        <v>0.55</v>
      </c>
      <c r="H449" s="77" t="n">
        <f aca="false">G449*C449</f>
        <v>0</v>
      </c>
      <c r="I449" s="1" t="s">
        <v>357</v>
      </c>
      <c r="K449" s="78" t="s">
        <v>323</v>
      </c>
      <c r="L449" s="41"/>
      <c r="M449" s="78"/>
      <c r="N449" s="78" t="n">
        <v>1025</v>
      </c>
      <c r="O449" s="79" t="n">
        <f aca="false">IF(AND(L449="",M449=""),N449,"")</f>
        <v>1025</v>
      </c>
      <c r="P449" s="1" t="n">
        <f aca="false">VLOOKUP("CTR"&amp;N449,Cumul_par_Code_tarifaire!B$3:K$1003,2,0)</f>
        <v>0</v>
      </c>
      <c r="Q449" s="1" t="n">
        <f aca="false">IF(L449&lt;&gt;"",L$20,IF(M449&lt;&gt;"",M$20,VLOOKUP("CTR"&amp;N449,Cumul_par_Code_tarifaire!B$3:K$1003,9,0)))</f>
        <v>1025</v>
      </c>
      <c r="R449" s="1" t="n">
        <f aca="false">IF(OR(L449&lt;&gt;"",M449&lt;&gt;""),R$21,VLOOKUP("CTR"&amp;N449,Cumul_par_Code_tarifaire!B$3:K$1003,10,0))</f>
        <v>0.55</v>
      </c>
    </row>
    <row r="450" customFormat="false" ht="12.8" hidden="false" customHeight="false" outlineLevel="0" collapsed="false">
      <c r="A450" s="73" t="s">
        <v>620</v>
      </c>
      <c r="B450" s="74" t="s">
        <v>621</v>
      </c>
      <c r="C450" s="75"/>
      <c r="D450" s="39" t="str">
        <f aca="false">IF(L450=L$22,L$21,IF(M450=M$22,M$21,K450))</f>
        <v>G5</v>
      </c>
      <c r="E450" s="82" t="n">
        <f aca="false">Q450</f>
        <v>1004</v>
      </c>
      <c r="F450" s="20"/>
      <c r="G450" s="77" t="n">
        <f aca="false">R450</f>
        <v>1.95</v>
      </c>
      <c r="H450" s="77" t="n">
        <f aca="false">G450*C450</f>
        <v>0</v>
      </c>
      <c r="I450" s="85" t="s">
        <v>330</v>
      </c>
      <c r="K450" s="78" t="s">
        <v>61</v>
      </c>
      <c r="L450" s="41"/>
      <c r="M450" s="78"/>
      <c r="N450" s="78" t="n">
        <v>1004</v>
      </c>
      <c r="O450" s="79" t="n">
        <f aca="false">IF(AND(L450="",M450=""),N450,"")</f>
        <v>1004</v>
      </c>
      <c r="P450" s="1" t="n">
        <f aca="false">VLOOKUP("CTR"&amp;N450,Cumul_par_Code_tarifaire!B$3:K$1003,2,0)</f>
        <v>0</v>
      </c>
      <c r="Q450" s="1" t="n">
        <f aca="false">IF(L450&lt;&gt;"",L$20,IF(M450&lt;&gt;"",M$20,VLOOKUP("CTR"&amp;N450,Cumul_par_Code_tarifaire!B$3:K$1003,9,0)))</f>
        <v>1004</v>
      </c>
      <c r="R450" s="1" t="n">
        <f aca="false">IF(OR(L450&lt;&gt;"",M450&lt;&gt;""),R$21,VLOOKUP("CTR"&amp;N450,Cumul_par_Code_tarifaire!B$3:K$1003,10,0))</f>
        <v>1.95</v>
      </c>
    </row>
    <row r="451" customFormat="false" ht="12.8" hidden="false" customHeight="false" outlineLevel="0" collapsed="false">
      <c r="A451" s="73" t="s">
        <v>622</v>
      </c>
      <c r="B451" s="74" t="s">
        <v>623</v>
      </c>
      <c r="C451" s="75"/>
      <c r="D451" s="39" t="str">
        <f aca="false">IF(L451=L$22,L$21,IF(M451=M$22,M$21,K451))</f>
        <v>M5</v>
      </c>
      <c r="E451" s="82" t="n">
        <f aca="false">Q451</f>
        <v>1006</v>
      </c>
      <c r="F451" s="22"/>
      <c r="G451" s="77" t="n">
        <f aca="false">R451</f>
        <v>1.55</v>
      </c>
      <c r="H451" s="77" t="n">
        <f aca="false">G451*C451</f>
        <v>0</v>
      </c>
      <c r="I451" s="85" t="s">
        <v>330</v>
      </c>
      <c r="K451" s="78" t="s">
        <v>449</v>
      </c>
      <c r="L451" s="41"/>
      <c r="M451" s="78"/>
      <c r="N451" s="78" t="n">
        <v>1006</v>
      </c>
      <c r="O451" s="79" t="n">
        <f aca="false">IF(AND(L451="",M451=""),N451,"")</f>
        <v>1006</v>
      </c>
      <c r="P451" s="1" t="n">
        <f aca="false">VLOOKUP("CTR"&amp;N451,Cumul_par_Code_tarifaire!B$3:K$1003,2,0)</f>
        <v>0</v>
      </c>
      <c r="Q451" s="1" t="n">
        <f aca="false">IF(L451&lt;&gt;"",L$20,IF(M451&lt;&gt;"",M$20,VLOOKUP("CTR"&amp;N451,Cumul_par_Code_tarifaire!B$3:K$1003,9,0)))</f>
        <v>1006</v>
      </c>
      <c r="R451" s="1" t="n">
        <f aca="false">IF(OR(L451&lt;&gt;"",M451&lt;&gt;""),R$21,VLOOKUP("CTR"&amp;N451,Cumul_par_Code_tarifaire!B$3:K$1003,10,0))</f>
        <v>1.55</v>
      </c>
    </row>
    <row r="452" customFormat="false" ht="12.8" hidden="false" customHeight="false" outlineLevel="0" collapsed="false">
      <c r="A452" s="73" t="s">
        <v>622</v>
      </c>
      <c r="B452" s="74" t="s">
        <v>624</v>
      </c>
      <c r="C452" s="29"/>
      <c r="D452" s="39" t="str">
        <f aca="false">IF(L452=L$22,L$21,IF(M452=M$22,M$21,K452))</f>
        <v>M5</v>
      </c>
      <c r="E452" s="82" t="n">
        <f aca="false">Q452</f>
        <v>1006</v>
      </c>
      <c r="F452" s="22"/>
      <c r="G452" s="77" t="n">
        <f aca="false">R452</f>
        <v>1.55</v>
      </c>
      <c r="H452" s="77" t="n">
        <f aca="false">G452*C452</f>
        <v>0</v>
      </c>
      <c r="I452" s="85" t="s">
        <v>330</v>
      </c>
      <c r="K452" s="78" t="s">
        <v>449</v>
      </c>
      <c r="L452" s="41"/>
      <c r="M452" s="78"/>
      <c r="N452" s="78" t="n">
        <v>1006</v>
      </c>
      <c r="O452" s="79" t="n">
        <f aca="false">IF(AND(L452="",M452=""),N452,"")</f>
        <v>1006</v>
      </c>
      <c r="P452" s="1" t="n">
        <f aca="false">VLOOKUP("CTR"&amp;N452,Cumul_par_Code_tarifaire!B$3:K$1003,2,0)</f>
        <v>0</v>
      </c>
      <c r="Q452" s="1" t="n">
        <f aca="false">IF(L452&lt;&gt;"",L$20,IF(M452&lt;&gt;"",M$20,VLOOKUP("CTR"&amp;N452,Cumul_par_Code_tarifaire!B$3:K$1003,9,0)))</f>
        <v>1006</v>
      </c>
      <c r="R452" s="1" t="n">
        <f aca="false">IF(OR(L452&lt;&gt;"",M452&lt;&gt;""),R$21,VLOOKUP("CTR"&amp;N452,Cumul_par_Code_tarifaire!B$3:K$1003,10,0))</f>
        <v>1.55</v>
      </c>
    </row>
    <row r="453" customFormat="false" ht="12.8" hidden="false" customHeight="false" outlineLevel="0" collapsed="false">
      <c r="A453" s="73" t="s">
        <v>622</v>
      </c>
      <c r="B453" s="74" t="s">
        <v>625</v>
      </c>
      <c r="C453" s="29"/>
      <c r="D453" s="39" t="str">
        <f aca="false">IF(L453=L$22,L$21,IF(M453=M$22,M$21,K453))</f>
        <v>M5</v>
      </c>
      <c r="E453" s="82" t="n">
        <f aca="false">Q453</f>
        <v>1006</v>
      </c>
      <c r="F453" s="22"/>
      <c r="G453" s="77" t="n">
        <f aca="false">R453</f>
        <v>1.55</v>
      </c>
      <c r="H453" s="77" t="n">
        <f aca="false">G453*C453</f>
        <v>0</v>
      </c>
      <c r="I453" s="85" t="s">
        <v>330</v>
      </c>
      <c r="K453" s="78" t="s">
        <v>449</v>
      </c>
      <c r="L453" s="41"/>
      <c r="M453" s="78"/>
      <c r="N453" s="78" t="n">
        <v>1006</v>
      </c>
      <c r="O453" s="79" t="n">
        <f aca="false">IF(AND(L453="",M453=""),N453,"")</f>
        <v>1006</v>
      </c>
      <c r="P453" s="1" t="n">
        <f aca="false">VLOOKUP("CTR"&amp;N453,Cumul_par_Code_tarifaire!B$3:K$1003,2,0)</f>
        <v>0</v>
      </c>
      <c r="Q453" s="1" t="n">
        <f aca="false">IF(L453&lt;&gt;"",L$20,IF(M453&lt;&gt;"",M$20,VLOOKUP("CTR"&amp;N453,Cumul_par_Code_tarifaire!B$3:K$1003,9,0)))</f>
        <v>1006</v>
      </c>
      <c r="R453" s="1" t="n">
        <f aca="false">IF(OR(L453&lt;&gt;"",M453&lt;&gt;""),R$21,VLOOKUP("CTR"&amp;N453,Cumul_par_Code_tarifaire!B$3:K$1003,10,0))</f>
        <v>1.55</v>
      </c>
    </row>
    <row r="454" customFormat="false" ht="12.8" hidden="false" customHeight="false" outlineLevel="0" collapsed="false">
      <c r="A454" s="73" t="s">
        <v>626</v>
      </c>
      <c r="B454" s="74" t="s">
        <v>627</v>
      </c>
      <c r="C454" s="75"/>
      <c r="D454" s="39" t="str">
        <f aca="false">IF(L454=L$22,L$21,IF(M454=M$22,M$21,K454))</f>
        <v>G5</v>
      </c>
      <c r="E454" s="82" t="n">
        <f aca="false">Q454</f>
        <v>1004</v>
      </c>
      <c r="F454" s="20"/>
      <c r="G454" s="77" t="n">
        <f aca="false">R454</f>
        <v>1.95</v>
      </c>
      <c r="H454" s="77" t="n">
        <f aca="false">G454*C454</f>
        <v>0</v>
      </c>
      <c r="I454" s="85" t="s">
        <v>330</v>
      </c>
      <c r="K454" s="78" t="s">
        <v>61</v>
      </c>
      <c r="L454" s="41"/>
      <c r="M454" s="78"/>
      <c r="N454" s="78" t="n">
        <v>1004</v>
      </c>
      <c r="O454" s="79" t="n">
        <f aca="false">IF(AND(L454="",M454=""),N454,"")</f>
        <v>1004</v>
      </c>
      <c r="P454" s="1" t="n">
        <f aca="false">VLOOKUP("CTR"&amp;N454,Cumul_par_Code_tarifaire!B$3:K$1003,2,0)</f>
        <v>0</v>
      </c>
      <c r="Q454" s="1" t="n">
        <f aca="false">IF(L454&lt;&gt;"",L$20,IF(M454&lt;&gt;"",M$20,VLOOKUP("CTR"&amp;N454,Cumul_par_Code_tarifaire!B$3:K$1003,9,0)))</f>
        <v>1004</v>
      </c>
      <c r="R454" s="1" t="n">
        <f aca="false">IF(OR(L454&lt;&gt;"",M454&lt;&gt;""),R$21,VLOOKUP("CTR"&amp;N454,Cumul_par_Code_tarifaire!B$3:K$1003,10,0))</f>
        <v>1.95</v>
      </c>
    </row>
    <row r="455" customFormat="false" ht="12.8" hidden="false" customHeight="false" outlineLevel="0" collapsed="false">
      <c r="A455" s="73" t="s">
        <v>626</v>
      </c>
      <c r="B455" s="74" t="s">
        <v>628</v>
      </c>
      <c r="C455" s="75"/>
      <c r="D455" s="39" t="str">
        <f aca="false">IF(L455=L$22,L$21,IF(M455=M$22,M$21,K455))</f>
        <v>G5</v>
      </c>
      <c r="E455" s="82" t="n">
        <f aca="false">Q455</f>
        <v>1004</v>
      </c>
      <c r="F455" s="20"/>
      <c r="G455" s="77" t="n">
        <f aca="false">R455</f>
        <v>1.95</v>
      </c>
      <c r="H455" s="77" t="n">
        <f aca="false">G455*C455</f>
        <v>0</v>
      </c>
      <c r="I455" s="85" t="s">
        <v>330</v>
      </c>
      <c r="K455" s="78" t="s">
        <v>61</v>
      </c>
      <c r="L455" s="41"/>
      <c r="M455" s="78"/>
      <c r="N455" s="78" t="n">
        <v>1004</v>
      </c>
      <c r="O455" s="79" t="n">
        <f aca="false">IF(AND(L455="",M455=""),N455,"")</f>
        <v>1004</v>
      </c>
      <c r="P455" s="1" t="n">
        <f aca="false">VLOOKUP("CTR"&amp;N455,Cumul_par_Code_tarifaire!B$3:K$1003,2,0)</f>
        <v>0</v>
      </c>
      <c r="Q455" s="1" t="n">
        <f aca="false">IF(L455&lt;&gt;"",L$20,IF(M455&lt;&gt;"",M$20,VLOOKUP("CTR"&amp;N455,Cumul_par_Code_tarifaire!B$3:K$1003,9,0)))</f>
        <v>1004</v>
      </c>
      <c r="R455" s="1" t="n">
        <f aca="false">IF(OR(L455&lt;&gt;"",M455&lt;&gt;""),R$21,VLOOKUP("CTR"&amp;N455,Cumul_par_Code_tarifaire!B$3:K$1003,10,0))</f>
        <v>1.95</v>
      </c>
    </row>
    <row r="456" customFormat="false" ht="12.8" hidden="false" customHeight="false" outlineLevel="0" collapsed="false">
      <c r="A456" s="73" t="s">
        <v>626</v>
      </c>
      <c r="B456" s="74" t="s">
        <v>629</v>
      </c>
      <c r="C456" s="29"/>
      <c r="D456" s="39" t="str">
        <f aca="false">IF(L456=L$22,L$21,IF(M456=M$22,M$21,K456))</f>
        <v>G5</v>
      </c>
      <c r="E456" s="82" t="n">
        <f aca="false">Q456</f>
        <v>1004</v>
      </c>
      <c r="F456" s="20"/>
      <c r="G456" s="77" t="n">
        <f aca="false">R456</f>
        <v>1.95</v>
      </c>
      <c r="H456" s="77" t="n">
        <f aca="false">G456*C456</f>
        <v>0</v>
      </c>
      <c r="I456" s="85" t="s">
        <v>330</v>
      </c>
      <c r="K456" s="78" t="s">
        <v>61</v>
      </c>
      <c r="L456" s="41"/>
      <c r="M456" s="78"/>
      <c r="N456" s="78" t="n">
        <v>1004</v>
      </c>
      <c r="O456" s="79" t="n">
        <f aca="false">IF(AND(L456="",M456=""),N456,"")</f>
        <v>1004</v>
      </c>
      <c r="P456" s="1" t="n">
        <f aca="false">VLOOKUP("CTR"&amp;N456,Cumul_par_Code_tarifaire!B$3:K$1003,2,0)</f>
        <v>0</v>
      </c>
      <c r="Q456" s="1" t="n">
        <f aca="false">IF(L456&lt;&gt;"",L$20,IF(M456&lt;&gt;"",M$20,VLOOKUP("CTR"&amp;N456,Cumul_par_Code_tarifaire!B$3:K$1003,9,0)))</f>
        <v>1004</v>
      </c>
      <c r="R456" s="1" t="n">
        <f aca="false">IF(OR(L456&lt;&gt;"",M456&lt;&gt;""),R$21,VLOOKUP("CTR"&amp;N456,Cumul_par_Code_tarifaire!B$3:K$1003,10,0))</f>
        <v>1.95</v>
      </c>
    </row>
    <row r="457" customFormat="false" ht="12.8" hidden="false" customHeight="false" outlineLevel="0" collapsed="false">
      <c r="A457" s="73" t="s">
        <v>630</v>
      </c>
      <c r="B457" s="74" t="s">
        <v>631</v>
      </c>
      <c r="C457" s="75"/>
      <c r="D457" s="39" t="str">
        <f aca="false">IF(L457=L$22,L$21,IF(M457=M$22,M$21,K457))</f>
        <v>G5</v>
      </c>
      <c r="E457" s="82" t="n">
        <f aca="false">Q457</f>
        <v>1003</v>
      </c>
      <c r="F457" s="20"/>
      <c r="G457" s="77" t="n">
        <f aca="false">R457</f>
        <v>1.95</v>
      </c>
      <c r="H457" s="77" t="n">
        <f aca="false">G457*C457</f>
        <v>0</v>
      </c>
      <c r="I457" s="85" t="s">
        <v>330</v>
      </c>
      <c r="K457" s="78" t="s">
        <v>61</v>
      </c>
      <c r="L457" s="41"/>
      <c r="M457" s="78"/>
      <c r="N457" s="78" t="n">
        <v>1003</v>
      </c>
      <c r="O457" s="79" t="n">
        <f aca="false">IF(AND(L457="",M457=""),N457,"")</f>
        <v>1003</v>
      </c>
      <c r="P457" s="1" t="n">
        <f aca="false">VLOOKUP("CTR"&amp;N457,Cumul_par_Code_tarifaire!B$3:K$1003,2,0)</f>
        <v>0</v>
      </c>
      <c r="Q457" s="1" t="n">
        <f aca="false">IF(L457&lt;&gt;"",L$20,IF(M457&lt;&gt;"",M$20,VLOOKUP("CTR"&amp;N457,Cumul_par_Code_tarifaire!B$3:K$1003,9,0)))</f>
        <v>1003</v>
      </c>
      <c r="R457" s="1" t="n">
        <f aca="false">IF(OR(L457&lt;&gt;"",M457&lt;&gt;""),R$21,VLOOKUP("CTR"&amp;N457,Cumul_par_Code_tarifaire!B$3:K$1003,10,0))</f>
        <v>1.95</v>
      </c>
    </row>
    <row r="458" s="5" customFormat="true" ht="12.8" hidden="true" customHeight="false" outlineLevel="0" collapsed="false">
      <c r="A458" s="73" t="s">
        <v>630</v>
      </c>
      <c r="B458" s="74" t="s">
        <v>632</v>
      </c>
      <c r="C458" s="75"/>
      <c r="D458" s="39" t="str">
        <f aca="false">IF(L458=L$22,L$21,IF(M458=M$22,M$21,K458))</f>
        <v>non dispo 2022</v>
      </c>
      <c r="E458" s="82" t="str">
        <f aca="false">Q458</f>
        <v>Nous Consulter</v>
      </c>
      <c r="F458" s="20"/>
      <c r="G458" s="77" t="n">
        <f aca="false">R458</f>
        <v>0</v>
      </c>
      <c r="H458" s="77" t="n">
        <f aca="false">G458*C458</f>
        <v>0</v>
      </c>
      <c r="I458" s="85" t="s">
        <v>330</v>
      </c>
      <c r="J458" s="1"/>
      <c r="K458" s="78" t="s">
        <v>61</v>
      </c>
      <c r="L458" s="41" t="s">
        <v>34</v>
      </c>
      <c r="M458" s="78"/>
      <c r="N458" s="78" t="n">
        <v>1003</v>
      </c>
      <c r="O458" s="79" t="str">
        <f aca="false">IF(AND(L458="",M458=""),N458,"")</f>
        <v/>
      </c>
      <c r="P458" s="1" t="n">
        <f aca="false">VLOOKUP("CTR"&amp;N458,Cumul_par_Code_tarifaire!B$3:K$1003,2,0)</f>
        <v>0</v>
      </c>
      <c r="Q458" s="1" t="str">
        <f aca="false">IF(L458&lt;&gt;"",L$20,IF(M458&lt;&gt;"",M$20,VLOOKUP("CTR"&amp;N458,Cumul_par_Code_tarifaire!B$3:K$1003,9,0)))</f>
        <v>Nous Consulter</v>
      </c>
      <c r="R458" s="1" t="n">
        <f aca="false">IF(OR(L458&lt;&gt;"",M458&lt;&gt;""),R$21,VLOOKUP("CTR"&amp;N458,Cumul_par_Code_tarifaire!B$3:K$1003,10,0))</f>
        <v>0</v>
      </c>
      <c r="S458" s="1"/>
    </row>
    <row r="459" customFormat="false" ht="12.8" hidden="false" customHeight="false" outlineLevel="0" collapsed="false">
      <c r="A459" s="73" t="s">
        <v>630</v>
      </c>
      <c r="B459" s="74" t="s">
        <v>633</v>
      </c>
      <c r="C459" s="75"/>
      <c r="D459" s="39" t="str">
        <f aca="false">IF(L459=L$22,L$21,IF(M459=M$22,M$21,K459))</f>
        <v>G5</v>
      </c>
      <c r="E459" s="82" t="n">
        <f aca="false">Q459</f>
        <v>1003</v>
      </c>
      <c r="F459" s="20"/>
      <c r="G459" s="77" t="n">
        <f aca="false">R459</f>
        <v>1.95</v>
      </c>
      <c r="H459" s="77" t="n">
        <f aca="false">G459*C459</f>
        <v>0</v>
      </c>
      <c r="I459" s="85" t="s">
        <v>330</v>
      </c>
      <c r="K459" s="78" t="s">
        <v>61</v>
      </c>
      <c r="L459" s="41"/>
      <c r="M459" s="78"/>
      <c r="N459" s="78" t="n">
        <v>1003</v>
      </c>
      <c r="O459" s="79" t="n">
        <f aca="false">IF(AND(L459="",M459=""),N459,"")</f>
        <v>1003</v>
      </c>
      <c r="P459" s="1" t="n">
        <f aca="false">VLOOKUP("CTR"&amp;N459,Cumul_par_Code_tarifaire!B$3:K$1003,2,0)</f>
        <v>0</v>
      </c>
      <c r="Q459" s="1" t="n">
        <f aca="false">IF(L459&lt;&gt;"",L$20,IF(M459&lt;&gt;"",M$20,VLOOKUP("CTR"&amp;N459,Cumul_par_Code_tarifaire!B$3:K$1003,9,0)))</f>
        <v>1003</v>
      </c>
      <c r="R459" s="1" t="n">
        <f aca="false">IF(OR(L459&lt;&gt;"",M459&lt;&gt;""),R$21,VLOOKUP("CTR"&amp;N459,Cumul_par_Code_tarifaire!B$3:K$1003,10,0))</f>
        <v>1.95</v>
      </c>
    </row>
    <row r="460" s="5" customFormat="true" ht="12.8" hidden="true" customHeight="false" outlineLevel="0" collapsed="false">
      <c r="A460" s="73" t="s">
        <v>630</v>
      </c>
      <c r="B460" s="74" t="s">
        <v>634</v>
      </c>
      <c r="C460" s="75"/>
      <c r="D460" s="39" t="str">
        <f aca="false">IF(L460=L$22,L$21,IF(M460=M$22,M$21,K460))</f>
        <v>non dispo 2022</v>
      </c>
      <c r="E460" s="82" t="str">
        <f aca="false">Q460</f>
        <v>Nous Consulter</v>
      </c>
      <c r="F460" s="20"/>
      <c r="G460" s="77" t="n">
        <f aca="false">R460</f>
        <v>0</v>
      </c>
      <c r="H460" s="77" t="n">
        <f aca="false">G460*C460</f>
        <v>0</v>
      </c>
      <c r="I460" s="85" t="s">
        <v>330</v>
      </c>
      <c r="J460" s="1"/>
      <c r="K460" s="78" t="s">
        <v>61</v>
      </c>
      <c r="L460" s="41" t="s">
        <v>34</v>
      </c>
      <c r="M460" s="78"/>
      <c r="N460" s="78" t="n">
        <v>1003</v>
      </c>
      <c r="O460" s="79" t="str">
        <f aca="false">IF(AND(L460="",M460=""),N460,"")</f>
        <v/>
      </c>
      <c r="P460" s="1" t="n">
        <f aca="false">VLOOKUP("CTR"&amp;N460,Cumul_par_Code_tarifaire!B$3:K$1003,2,0)</f>
        <v>0</v>
      </c>
      <c r="Q460" s="1" t="str">
        <f aca="false">IF(L460&lt;&gt;"",L$20,IF(M460&lt;&gt;"",M$20,VLOOKUP("CTR"&amp;N460,Cumul_par_Code_tarifaire!B$3:K$1003,9,0)))</f>
        <v>Nous Consulter</v>
      </c>
      <c r="R460" s="1" t="n">
        <f aca="false">IF(OR(L460&lt;&gt;"",M460&lt;&gt;""),R$21,VLOOKUP("CTR"&amp;N460,Cumul_par_Code_tarifaire!B$3:K$1003,10,0))</f>
        <v>0</v>
      </c>
      <c r="S460" s="1"/>
    </row>
    <row r="461" customFormat="false" ht="12.8" hidden="false" customHeight="false" outlineLevel="0" collapsed="false">
      <c r="A461" s="73" t="s">
        <v>630</v>
      </c>
      <c r="B461" s="74" t="s">
        <v>635</v>
      </c>
      <c r="C461" s="29"/>
      <c r="D461" s="39" t="str">
        <f aca="false">IF(L461=L$22,L$21,IF(M461=M$22,M$21,K461))</f>
        <v>G5</v>
      </c>
      <c r="E461" s="82" t="n">
        <f aca="false">Q461</f>
        <v>1003</v>
      </c>
      <c r="F461" s="20"/>
      <c r="G461" s="77" t="n">
        <f aca="false">R461</f>
        <v>1.95</v>
      </c>
      <c r="H461" s="77" t="n">
        <f aca="false">G461*C461</f>
        <v>0</v>
      </c>
      <c r="I461" s="85" t="s">
        <v>330</v>
      </c>
      <c r="K461" s="78" t="s">
        <v>61</v>
      </c>
      <c r="L461" s="41"/>
      <c r="M461" s="78"/>
      <c r="N461" s="78" t="n">
        <v>1003</v>
      </c>
      <c r="O461" s="79" t="n">
        <f aca="false">IF(AND(L461="",M461=""),N461,"")</f>
        <v>1003</v>
      </c>
      <c r="P461" s="1" t="n">
        <f aca="false">VLOOKUP("CTR"&amp;N461,Cumul_par_Code_tarifaire!B$3:K$1003,2,0)</f>
        <v>0</v>
      </c>
      <c r="Q461" s="1" t="n">
        <f aca="false">IF(L461&lt;&gt;"",L$20,IF(M461&lt;&gt;"",M$20,VLOOKUP("CTR"&amp;N461,Cumul_par_Code_tarifaire!B$3:K$1003,9,0)))</f>
        <v>1003</v>
      </c>
      <c r="R461" s="1" t="n">
        <f aca="false">IF(OR(L461&lt;&gt;"",M461&lt;&gt;""),R$21,VLOOKUP("CTR"&amp;N461,Cumul_par_Code_tarifaire!B$3:K$1003,10,0))</f>
        <v>1.95</v>
      </c>
    </row>
    <row r="462" customFormat="false" ht="12.8" hidden="false" customHeight="false" outlineLevel="0" collapsed="false">
      <c r="A462" s="73" t="s">
        <v>630</v>
      </c>
      <c r="B462" s="74" t="s">
        <v>636</v>
      </c>
      <c r="C462" s="75"/>
      <c r="D462" s="39" t="str">
        <f aca="false">IF(L462=L$22,L$21,IF(M462=M$22,M$21,K462))</f>
        <v>G5</v>
      </c>
      <c r="E462" s="82" t="n">
        <f aca="false">Q462</f>
        <v>1003</v>
      </c>
      <c r="F462" s="20"/>
      <c r="G462" s="77" t="n">
        <f aca="false">R462</f>
        <v>1.95</v>
      </c>
      <c r="H462" s="77" t="n">
        <f aca="false">G462*C462</f>
        <v>0</v>
      </c>
      <c r="I462" s="85" t="s">
        <v>330</v>
      </c>
      <c r="K462" s="78" t="s">
        <v>61</v>
      </c>
      <c r="L462" s="41"/>
      <c r="M462" s="78"/>
      <c r="N462" s="78" t="n">
        <v>1003</v>
      </c>
      <c r="O462" s="79" t="n">
        <f aca="false">IF(AND(L462="",M462=""),N462,"")</f>
        <v>1003</v>
      </c>
      <c r="P462" s="1" t="n">
        <f aca="false">VLOOKUP("CTR"&amp;N462,Cumul_par_Code_tarifaire!B$3:K$1003,2,0)</f>
        <v>0</v>
      </c>
      <c r="Q462" s="1" t="n">
        <f aca="false">IF(L462&lt;&gt;"",L$20,IF(M462&lt;&gt;"",M$20,VLOOKUP("CTR"&amp;N462,Cumul_par_Code_tarifaire!B$3:K$1003,9,0)))</f>
        <v>1003</v>
      </c>
      <c r="R462" s="1" t="n">
        <f aca="false">IF(OR(L462&lt;&gt;"",M462&lt;&gt;""),R$21,VLOOKUP("CTR"&amp;N462,Cumul_par_Code_tarifaire!B$3:K$1003,10,0))</f>
        <v>1.95</v>
      </c>
    </row>
    <row r="463" customFormat="false" ht="12.8" hidden="false" customHeight="false" outlineLevel="0" collapsed="false">
      <c r="A463" s="73" t="s">
        <v>630</v>
      </c>
      <c r="B463" s="74" t="s">
        <v>637</v>
      </c>
      <c r="C463" s="75"/>
      <c r="D463" s="39" t="str">
        <f aca="false">IF(L463=L$22,L$21,IF(M463=M$22,M$21,K463))</f>
        <v>G5</v>
      </c>
      <c r="E463" s="82" t="n">
        <f aca="false">Q463</f>
        <v>1003</v>
      </c>
      <c r="F463" s="20"/>
      <c r="G463" s="77" t="n">
        <f aca="false">R463</f>
        <v>1.95</v>
      </c>
      <c r="H463" s="77" t="n">
        <f aca="false">G463*C463</f>
        <v>0</v>
      </c>
      <c r="I463" s="85" t="s">
        <v>330</v>
      </c>
      <c r="K463" s="78" t="s">
        <v>61</v>
      </c>
      <c r="L463" s="41"/>
      <c r="M463" s="78"/>
      <c r="N463" s="78" t="n">
        <v>1003</v>
      </c>
      <c r="O463" s="79" t="n">
        <f aca="false">IF(AND(L463="",M463=""),N463,"")</f>
        <v>1003</v>
      </c>
      <c r="P463" s="1" t="n">
        <f aca="false">VLOOKUP("CTR"&amp;N463,Cumul_par_Code_tarifaire!B$3:K$1003,2,0)</f>
        <v>0</v>
      </c>
      <c r="Q463" s="1" t="n">
        <f aca="false">IF(L463&lt;&gt;"",L$20,IF(M463&lt;&gt;"",M$20,VLOOKUP("CTR"&amp;N463,Cumul_par_Code_tarifaire!B$3:K$1003,9,0)))</f>
        <v>1003</v>
      </c>
      <c r="R463" s="1" t="n">
        <f aca="false">IF(OR(L463&lt;&gt;"",M463&lt;&gt;""),R$21,VLOOKUP("CTR"&amp;N463,Cumul_par_Code_tarifaire!B$3:K$1003,10,0))</f>
        <v>1.95</v>
      </c>
    </row>
    <row r="464" customFormat="false" ht="12.8" hidden="false" customHeight="false" outlineLevel="0" collapsed="false">
      <c r="A464" s="73" t="s">
        <v>630</v>
      </c>
      <c r="B464" s="74" t="s">
        <v>638</v>
      </c>
      <c r="C464" s="75"/>
      <c r="D464" s="39" t="str">
        <f aca="false">IF(L464=L$22,L$21,IF(M464=M$22,M$21,K464))</f>
        <v>G5</v>
      </c>
      <c r="E464" s="82" t="n">
        <f aca="false">Q464</f>
        <v>1003</v>
      </c>
      <c r="F464" s="20"/>
      <c r="G464" s="77" t="n">
        <f aca="false">R464</f>
        <v>1.95</v>
      </c>
      <c r="H464" s="77" t="n">
        <f aca="false">G464*C464</f>
        <v>0</v>
      </c>
      <c r="I464" s="85" t="s">
        <v>330</v>
      </c>
      <c r="K464" s="78" t="s">
        <v>61</v>
      </c>
      <c r="L464" s="41"/>
      <c r="M464" s="78"/>
      <c r="N464" s="78" t="n">
        <v>1003</v>
      </c>
      <c r="O464" s="79" t="n">
        <f aca="false">IF(AND(L464="",M464=""),N464,"")</f>
        <v>1003</v>
      </c>
      <c r="P464" s="1" t="n">
        <f aca="false">VLOOKUP("CTR"&amp;N464,Cumul_par_Code_tarifaire!B$3:K$1003,2,0)</f>
        <v>0</v>
      </c>
      <c r="Q464" s="1" t="n">
        <f aca="false">IF(L464&lt;&gt;"",L$20,IF(M464&lt;&gt;"",M$20,VLOOKUP("CTR"&amp;N464,Cumul_par_Code_tarifaire!B$3:K$1003,9,0)))</f>
        <v>1003</v>
      </c>
      <c r="R464" s="1" t="n">
        <f aca="false">IF(OR(L464&lt;&gt;"",M464&lt;&gt;""),R$21,VLOOKUP("CTR"&amp;N464,Cumul_par_Code_tarifaire!B$3:K$1003,10,0))</f>
        <v>1.95</v>
      </c>
    </row>
    <row r="465" customFormat="false" ht="12.8" hidden="false" customHeight="false" outlineLevel="0" collapsed="false">
      <c r="A465" s="73" t="s">
        <v>630</v>
      </c>
      <c r="B465" s="74" t="s">
        <v>639</v>
      </c>
      <c r="C465" s="75"/>
      <c r="D465" s="39" t="str">
        <f aca="false">IF(L465=L$22,L$21,IF(M465=M$22,M$21,K465))</f>
        <v>G5</v>
      </c>
      <c r="E465" s="82" t="n">
        <f aca="false">Q465</f>
        <v>1003</v>
      </c>
      <c r="F465" s="20"/>
      <c r="G465" s="77" t="n">
        <f aca="false">R465</f>
        <v>1.95</v>
      </c>
      <c r="H465" s="77" t="n">
        <f aca="false">G465*C465</f>
        <v>0</v>
      </c>
      <c r="I465" s="85" t="s">
        <v>330</v>
      </c>
      <c r="K465" s="78" t="s">
        <v>61</v>
      </c>
      <c r="L465" s="41"/>
      <c r="M465" s="78"/>
      <c r="N465" s="78" t="n">
        <v>1003</v>
      </c>
      <c r="O465" s="79" t="n">
        <f aca="false">IF(AND(L465="",M465=""),N465,"")</f>
        <v>1003</v>
      </c>
      <c r="P465" s="1" t="n">
        <f aca="false">VLOOKUP("CTR"&amp;N465,Cumul_par_Code_tarifaire!B$3:K$1003,2,0)</f>
        <v>0</v>
      </c>
      <c r="Q465" s="1" t="n">
        <f aca="false">IF(L465&lt;&gt;"",L$20,IF(M465&lt;&gt;"",M$20,VLOOKUP("CTR"&amp;N465,Cumul_par_Code_tarifaire!B$3:K$1003,9,0)))</f>
        <v>1003</v>
      </c>
      <c r="R465" s="1" t="n">
        <f aca="false">IF(OR(L465&lt;&gt;"",M465&lt;&gt;""),R$21,VLOOKUP("CTR"&amp;N465,Cumul_par_Code_tarifaire!B$3:K$1003,10,0))</f>
        <v>1.95</v>
      </c>
    </row>
    <row r="466" customFormat="false" ht="12.8" hidden="false" customHeight="false" outlineLevel="0" collapsed="false">
      <c r="A466" s="73" t="s">
        <v>630</v>
      </c>
      <c r="B466" s="74" t="s">
        <v>640</v>
      </c>
      <c r="C466" s="29"/>
      <c r="D466" s="39" t="str">
        <f aca="false">IF(L466=L$22,L$21,IF(M466=M$22,M$21,K466))</f>
        <v>G5</v>
      </c>
      <c r="E466" s="82" t="n">
        <f aca="false">Q466</f>
        <v>1003</v>
      </c>
      <c r="F466" s="20"/>
      <c r="G466" s="77" t="n">
        <f aca="false">R466</f>
        <v>1.95</v>
      </c>
      <c r="H466" s="77" t="n">
        <f aca="false">G466*C466</f>
        <v>0</v>
      </c>
      <c r="I466" s="85" t="s">
        <v>330</v>
      </c>
      <c r="K466" s="78" t="s">
        <v>61</v>
      </c>
      <c r="L466" s="41"/>
      <c r="M466" s="78"/>
      <c r="N466" s="78" t="n">
        <v>1003</v>
      </c>
      <c r="O466" s="79" t="n">
        <f aca="false">IF(AND(L466="",M466=""),N466,"")</f>
        <v>1003</v>
      </c>
      <c r="P466" s="1" t="n">
        <f aca="false">VLOOKUP("CTR"&amp;N466,Cumul_par_Code_tarifaire!B$3:K$1003,2,0)</f>
        <v>0</v>
      </c>
      <c r="Q466" s="1" t="n">
        <f aca="false">IF(L466&lt;&gt;"",L$20,IF(M466&lt;&gt;"",M$20,VLOOKUP("CTR"&amp;N466,Cumul_par_Code_tarifaire!B$3:K$1003,9,0)))</f>
        <v>1003</v>
      </c>
      <c r="R466" s="1" t="n">
        <f aca="false">IF(OR(L466&lt;&gt;"",M466&lt;&gt;""),R$21,VLOOKUP("CTR"&amp;N466,Cumul_par_Code_tarifaire!B$3:K$1003,10,0))</f>
        <v>1.95</v>
      </c>
    </row>
    <row r="467" customFormat="false" ht="12.8" hidden="false" customHeight="false" outlineLevel="0" collapsed="false">
      <c r="A467" s="73" t="s">
        <v>630</v>
      </c>
      <c r="B467" s="74" t="s">
        <v>641</v>
      </c>
      <c r="C467" s="75"/>
      <c r="D467" s="39" t="str">
        <f aca="false">IF(L467=L$22,L$21,IF(M467=M$22,M$21,K467))</f>
        <v>G5</v>
      </c>
      <c r="E467" s="82" t="n">
        <f aca="false">Q467</f>
        <v>1003</v>
      </c>
      <c r="F467" s="20"/>
      <c r="G467" s="77" t="n">
        <f aca="false">R467</f>
        <v>1.95</v>
      </c>
      <c r="H467" s="77" t="n">
        <f aca="false">G467*C467</f>
        <v>0</v>
      </c>
      <c r="I467" s="85" t="s">
        <v>330</v>
      </c>
      <c r="K467" s="78" t="s">
        <v>61</v>
      </c>
      <c r="L467" s="41"/>
      <c r="M467" s="78"/>
      <c r="N467" s="78" t="n">
        <v>1003</v>
      </c>
      <c r="O467" s="79" t="n">
        <f aca="false">IF(AND(L467="",M467=""),N467,"")</f>
        <v>1003</v>
      </c>
      <c r="P467" s="1" t="n">
        <f aca="false">VLOOKUP("CTR"&amp;N467,Cumul_par_Code_tarifaire!B$3:K$1003,2,0)</f>
        <v>0</v>
      </c>
      <c r="Q467" s="1" t="n">
        <f aca="false">IF(L467&lt;&gt;"",L$20,IF(M467&lt;&gt;"",M$20,VLOOKUP("CTR"&amp;N467,Cumul_par_Code_tarifaire!B$3:K$1003,9,0)))</f>
        <v>1003</v>
      </c>
      <c r="R467" s="1" t="n">
        <f aca="false">IF(OR(L467&lt;&gt;"",M467&lt;&gt;""),R$21,VLOOKUP("CTR"&amp;N467,Cumul_par_Code_tarifaire!B$3:K$1003,10,0))</f>
        <v>1.95</v>
      </c>
    </row>
    <row r="468" customFormat="false" ht="12.8" hidden="false" customHeight="false" outlineLevel="0" collapsed="false">
      <c r="A468" s="73" t="s">
        <v>630</v>
      </c>
      <c r="B468" s="74" t="s">
        <v>642</v>
      </c>
      <c r="C468" s="75"/>
      <c r="D468" s="39" t="str">
        <f aca="false">IF(L468=L$22,L$21,IF(M468=M$22,M$21,K468))</f>
        <v>G5</v>
      </c>
      <c r="E468" s="82" t="n">
        <f aca="false">Q468</f>
        <v>1003</v>
      </c>
      <c r="F468" s="20"/>
      <c r="G468" s="77" t="n">
        <f aca="false">R468</f>
        <v>1.95</v>
      </c>
      <c r="H468" s="77" t="n">
        <f aca="false">G468*C468</f>
        <v>0</v>
      </c>
      <c r="I468" s="85" t="s">
        <v>330</v>
      </c>
      <c r="K468" s="78" t="s">
        <v>61</v>
      </c>
      <c r="L468" s="41"/>
      <c r="M468" s="78"/>
      <c r="N468" s="78" t="n">
        <v>1003</v>
      </c>
      <c r="O468" s="79" t="n">
        <f aca="false">IF(AND(L468="",M468=""),N468,"")</f>
        <v>1003</v>
      </c>
      <c r="P468" s="1" t="n">
        <f aca="false">VLOOKUP("CTR"&amp;N468,Cumul_par_Code_tarifaire!B$3:K$1003,2,0)</f>
        <v>0</v>
      </c>
      <c r="Q468" s="1" t="n">
        <f aca="false">IF(L468&lt;&gt;"",L$20,IF(M468&lt;&gt;"",M$20,VLOOKUP("CTR"&amp;N468,Cumul_par_Code_tarifaire!B$3:K$1003,9,0)))</f>
        <v>1003</v>
      </c>
      <c r="R468" s="1" t="n">
        <f aca="false">IF(OR(L468&lt;&gt;"",M468&lt;&gt;""),R$21,VLOOKUP("CTR"&amp;N468,Cumul_par_Code_tarifaire!B$3:K$1003,10,0))</f>
        <v>1.95</v>
      </c>
    </row>
    <row r="469" customFormat="false" ht="12.8" hidden="false" customHeight="false" outlineLevel="0" collapsed="false">
      <c r="A469" s="73" t="s">
        <v>630</v>
      </c>
      <c r="B469" s="74" t="s">
        <v>643</v>
      </c>
      <c r="C469" s="75"/>
      <c r="D469" s="39" t="str">
        <f aca="false">IF(L469=L$22,L$21,IF(M469=M$22,M$21,K469))</f>
        <v>G5</v>
      </c>
      <c r="E469" s="82" t="n">
        <f aca="false">Q469</f>
        <v>1003</v>
      </c>
      <c r="F469" s="20"/>
      <c r="G469" s="77" t="n">
        <f aca="false">R469</f>
        <v>1.95</v>
      </c>
      <c r="H469" s="77" t="n">
        <f aca="false">G469*C469</f>
        <v>0</v>
      </c>
      <c r="I469" s="85" t="s">
        <v>330</v>
      </c>
      <c r="K469" s="78" t="s">
        <v>61</v>
      </c>
      <c r="L469" s="41"/>
      <c r="M469" s="78"/>
      <c r="N469" s="78" t="n">
        <v>1003</v>
      </c>
      <c r="O469" s="79" t="n">
        <f aca="false">IF(AND(L469="",M469=""),N469,"")</f>
        <v>1003</v>
      </c>
      <c r="P469" s="1" t="n">
        <f aca="false">VLOOKUP("CTR"&amp;N469,Cumul_par_Code_tarifaire!B$3:K$1003,2,0)</f>
        <v>0</v>
      </c>
      <c r="Q469" s="1" t="n">
        <f aca="false">IF(L469&lt;&gt;"",L$20,IF(M469&lt;&gt;"",M$20,VLOOKUP("CTR"&amp;N469,Cumul_par_Code_tarifaire!B$3:K$1003,9,0)))</f>
        <v>1003</v>
      </c>
      <c r="R469" s="1" t="n">
        <f aca="false">IF(OR(L469&lt;&gt;"",M469&lt;&gt;""),R$21,VLOOKUP("CTR"&amp;N469,Cumul_par_Code_tarifaire!B$3:K$1003,10,0))</f>
        <v>1.95</v>
      </c>
    </row>
    <row r="470" customFormat="false" ht="12.8" hidden="false" customHeight="false" outlineLevel="0" collapsed="false">
      <c r="A470" s="73" t="s">
        <v>630</v>
      </c>
      <c r="B470" s="74" t="s">
        <v>644</v>
      </c>
      <c r="C470" s="75"/>
      <c r="D470" s="39" t="str">
        <f aca="false">IF(L470=L$22,L$21,IF(M470=M$22,M$21,K470))</f>
        <v>G5</v>
      </c>
      <c r="E470" s="82" t="n">
        <f aca="false">Q470</f>
        <v>1003</v>
      </c>
      <c r="F470" s="20"/>
      <c r="G470" s="77" t="n">
        <f aca="false">R470</f>
        <v>1.95</v>
      </c>
      <c r="H470" s="77" t="n">
        <f aca="false">G470*C470</f>
        <v>0</v>
      </c>
      <c r="I470" s="85" t="s">
        <v>330</v>
      </c>
      <c r="K470" s="78" t="s">
        <v>61</v>
      </c>
      <c r="L470" s="41"/>
      <c r="M470" s="78"/>
      <c r="N470" s="78" t="n">
        <v>1003</v>
      </c>
      <c r="O470" s="79" t="n">
        <f aca="false">IF(AND(L470="",M470=""),N470,"")</f>
        <v>1003</v>
      </c>
      <c r="P470" s="1" t="n">
        <f aca="false">VLOOKUP("CTR"&amp;N470,Cumul_par_Code_tarifaire!B$3:K$1003,2,0)</f>
        <v>0</v>
      </c>
      <c r="Q470" s="1" t="n">
        <f aca="false">IF(L470&lt;&gt;"",L$20,IF(M470&lt;&gt;"",M$20,VLOOKUP("CTR"&amp;N470,Cumul_par_Code_tarifaire!B$3:K$1003,9,0)))</f>
        <v>1003</v>
      </c>
      <c r="R470" s="1" t="n">
        <f aca="false">IF(OR(L470&lt;&gt;"",M470&lt;&gt;""),R$21,VLOOKUP("CTR"&amp;N470,Cumul_par_Code_tarifaire!B$3:K$1003,10,0))</f>
        <v>1.95</v>
      </c>
    </row>
    <row r="471" customFormat="false" ht="12.8" hidden="false" customHeight="false" outlineLevel="0" collapsed="false">
      <c r="A471" s="73" t="s">
        <v>630</v>
      </c>
      <c r="B471" s="74" t="s">
        <v>645</v>
      </c>
      <c r="C471" s="29"/>
      <c r="D471" s="39" t="str">
        <f aca="false">IF(L471=L$22,L$21,IF(M471=M$22,M$21,K471))</f>
        <v>G5</v>
      </c>
      <c r="E471" s="82" t="n">
        <f aca="false">Q471</f>
        <v>1003</v>
      </c>
      <c r="F471" s="20"/>
      <c r="G471" s="77" t="n">
        <f aca="false">R471</f>
        <v>1.95</v>
      </c>
      <c r="H471" s="77" t="n">
        <f aca="false">G471*C471</f>
        <v>0</v>
      </c>
      <c r="I471" s="85" t="s">
        <v>330</v>
      </c>
      <c r="K471" s="78" t="s">
        <v>61</v>
      </c>
      <c r="L471" s="41"/>
      <c r="M471" s="78"/>
      <c r="N471" s="78" t="n">
        <v>1003</v>
      </c>
      <c r="O471" s="79" t="n">
        <f aca="false">IF(AND(L471="",M471=""),N471,"")</f>
        <v>1003</v>
      </c>
      <c r="P471" s="1" t="n">
        <f aca="false">VLOOKUP("CTR"&amp;N471,Cumul_par_Code_tarifaire!B$3:K$1003,2,0)</f>
        <v>0</v>
      </c>
      <c r="Q471" s="1" t="n">
        <f aca="false">IF(L471&lt;&gt;"",L$20,IF(M471&lt;&gt;"",M$20,VLOOKUP("CTR"&amp;N471,Cumul_par_Code_tarifaire!B$3:K$1003,9,0)))</f>
        <v>1003</v>
      </c>
      <c r="R471" s="1" t="n">
        <f aca="false">IF(OR(L471&lt;&gt;"",M471&lt;&gt;""),R$21,VLOOKUP("CTR"&amp;N471,Cumul_par_Code_tarifaire!B$3:K$1003,10,0))</f>
        <v>1.95</v>
      </c>
    </row>
    <row r="472" s="5" customFormat="true" ht="12.8" hidden="true" customHeight="false" outlineLevel="0" collapsed="false">
      <c r="A472" s="73" t="s">
        <v>630</v>
      </c>
      <c r="B472" s="74" t="s">
        <v>646</v>
      </c>
      <c r="C472" s="75"/>
      <c r="D472" s="39" t="str">
        <f aca="false">IF(L472=L$22,L$21,IF(M472=M$22,M$21,K472))</f>
        <v>non dispo 2022</v>
      </c>
      <c r="E472" s="82" t="str">
        <f aca="false">Q472</f>
        <v>Nous Consulter</v>
      </c>
      <c r="F472" s="20"/>
      <c r="G472" s="77" t="n">
        <f aca="false">R472</f>
        <v>0</v>
      </c>
      <c r="H472" s="77" t="n">
        <f aca="false">G472*C472</f>
        <v>0</v>
      </c>
      <c r="I472" s="85" t="s">
        <v>330</v>
      </c>
      <c r="J472" s="1"/>
      <c r="K472" s="78" t="s">
        <v>61</v>
      </c>
      <c r="L472" s="41" t="s">
        <v>34</v>
      </c>
      <c r="M472" s="78"/>
      <c r="N472" s="78" t="n">
        <v>1003</v>
      </c>
      <c r="O472" s="79" t="str">
        <f aca="false">IF(AND(L472="",M472=""),N472,"")</f>
        <v/>
      </c>
      <c r="P472" s="1" t="n">
        <f aca="false">VLOOKUP("CTR"&amp;N472,Cumul_par_Code_tarifaire!B$3:K$1003,2,0)</f>
        <v>0</v>
      </c>
      <c r="Q472" s="1" t="str">
        <f aca="false">IF(L472&lt;&gt;"",L$20,IF(M472&lt;&gt;"",M$20,VLOOKUP("CTR"&amp;N472,Cumul_par_Code_tarifaire!B$3:K$1003,9,0)))</f>
        <v>Nous Consulter</v>
      </c>
      <c r="R472" s="1" t="n">
        <f aca="false">IF(OR(L472&lt;&gt;"",M472&lt;&gt;""),R$21,VLOOKUP("CTR"&amp;N472,Cumul_par_Code_tarifaire!B$3:K$1003,10,0))</f>
        <v>0</v>
      </c>
      <c r="S472" s="1"/>
    </row>
    <row r="473" customFormat="false" ht="12.8" hidden="false" customHeight="false" outlineLevel="0" collapsed="false">
      <c r="A473" s="73" t="s">
        <v>647</v>
      </c>
      <c r="B473" s="74" t="s">
        <v>648</v>
      </c>
      <c r="C473" s="75"/>
      <c r="D473" s="39" t="str">
        <f aca="false">IF(L473=L$22,L$21,IF(M473=M$22,M$21,K473))</f>
        <v>G5</v>
      </c>
      <c r="E473" s="82" t="n">
        <f aca="false">Q473</f>
        <v>1027</v>
      </c>
      <c r="F473" s="20"/>
      <c r="G473" s="77" t="n">
        <f aca="false">R473</f>
        <v>0.35</v>
      </c>
      <c r="H473" s="77" t="n">
        <f aca="false">G473*C473</f>
        <v>0</v>
      </c>
      <c r="I473" s="1" t="s">
        <v>385</v>
      </c>
      <c r="K473" s="78" t="s">
        <v>61</v>
      </c>
      <c r="L473" s="41"/>
      <c r="M473" s="78"/>
      <c r="N473" s="78" t="n">
        <v>1027</v>
      </c>
      <c r="O473" s="79" t="n">
        <f aca="false">IF(AND(L473="",M473=""),N473,"")</f>
        <v>1027</v>
      </c>
      <c r="P473" s="1" t="n">
        <f aca="false">VLOOKUP("CTR"&amp;N473,Cumul_par_Code_tarifaire!B$3:K$1003,2,0)</f>
        <v>0</v>
      </c>
      <c r="Q473" s="1" t="n">
        <f aca="false">IF(L473&lt;&gt;"",L$20,IF(M473&lt;&gt;"",M$20,VLOOKUP("CTR"&amp;N473,Cumul_par_Code_tarifaire!B$3:K$1003,9,0)))</f>
        <v>1027</v>
      </c>
      <c r="R473" s="1" t="n">
        <f aca="false">IF(OR(L473&lt;&gt;"",M473&lt;&gt;""),R$21,VLOOKUP("CTR"&amp;N473,Cumul_par_Code_tarifaire!B$3:K$1003,10,0))</f>
        <v>0.35</v>
      </c>
    </row>
    <row r="474" customFormat="false" ht="12.8" hidden="false" customHeight="false" outlineLevel="0" collapsed="false">
      <c r="A474" s="73" t="s">
        <v>649</v>
      </c>
      <c r="B474" s="74" t="s">
        <v>650</v>
      </c>
      <c r="C474" s="75"/>
      <c r="D474" s="39" t="str">
        <f aca="false">IF(L474=L$22,L$21,IF(M474=M$22,M$21,K474))</f>
        <v>NC</v>
      </c>
      <c r="E474" s="82" t="str">
        <f aca="false">Q474</f>
        <v>Nous Consulter</v>
      </c>
      <c r="F474" s="20"/>
      <c r="G474" s="77" t="n">
        <f aca="false">R474</f>
        <v>0</v>
      </c>
      <c r="H474" s="77" t="n">
        <f aca="false">G474*C474</f>
        <v>0</v>
      </c>
      <c r="I474" s="1" t="s">
        <v>357</v>
      </c>
      <c r="K474" s="78" t="s">
        <v>323</v>
      </c>
      <c r="L474" s="41"/>
      <c r="M474" s="78" t="s">
        <v>35</v>
      </c>
      <c r="N474" s="78" t="n">
        <v>1025</v>
      </c>
      <c r="O474" s="79" t="str">
        <f aca="false">IF(AND(L474="",M474=""),N474,"")</f>
        <v/>
      </c>
      <c r="P474" s="1" t="n">
        <f aca="false">VLOOKUP("CTR"&amp;N474,Cumul_par_Code_tarifaire!B$3:K$1003,2,0)</f>
        <v>0</v>
      </c>
      <c r="Q474" s="1" t="str">
        <f aca="false">IF(L474&lt;&gt;"",L$20,IF(M474&lt;&gt;"",M$20,VLOOKUP("CTR"&amp;N474,Cumul_par_Code_tarifaire!B$3:K$1003,9,0)))</f>
        <v>Nous Consulter</v>
      </c>
      <c r="R474" s="1" t="n">
        <f aca="false">IF(OR(L474&lt;&gt;"",M474&lt;&gt;""),R$21,VLOOKUP("CTR"&amp;N474,Cumul_par_Code_tarifaire!B$3:K$1003,10,0))</f>
        <v>0</v>
      </c>
    </row>
    <row r="475" customFormat="false" ht="12.8" hidden="false" customHeight="false" outlineLevel="0" collapsed="false">
      <c r="A475" s="73" t="s">
        <v>649</v>
      </c>
      <c r="B475" s="74" t="s">
        <v>651</v>
      </c>
      <c r="C475" s="75"/>
      <c r="D475" s="39" t="str">
        <f aca="false">IF(L475=L$22,L$21,IF(M475=M$22,M$21,K475))</f>
        <v>NC</v>
      </c>
      <c r="E475" s="82" t="str">
        <f aca="false">Q475</f>
        <v>Nous Consulter</v>
      </c>
      <c r="F475" s="20"/>
      <c r="G475" s="77" t="n">
        <f aca="false">R475</f>
        <v>0</v>
      </c>
      <c r="H475" s="77" t="n">
        <f aca="false">G475*C475</f>
        <v>0</v>
      </c>
      <c r="I475" s="1" t="s">
        <v>357</v>
      </c>
      <c r="K475" s="78" t="s">
        <v>323</v>
      </c>
      <c r="L475" s="41"/>
      <c r="M475" s="78" t="s">
        <v>35</v>
      </c>
      <c r="N475" s="78" t="n">
        <v>1025</v>
      </c>
      <c r="O475" s="79" t="str">
        <f aca="false">IF(AND(L475="",M475=""),N475,"")</f>
        <v/>
      </c>
      <c r="P475" s="1" t="n">
        <f aca="false">VLOOKUP("CTR"&amp;N475,Cumul_par_Code_tarifaire!B$3:K$1003,2,0)</f>
        <v>0</v>
      </c>
      <c r="Q475" s="1" t="str">
        <f aca="false">IF(L475&lt;&gt;"",L$20,IF(M475&lt;&gt;"",M$20,VLOOKUP("CTR"&amp;N475,Cumul_par_Code_tarifaire!B$3:K$1003,9,0)))</f>
        <v>Nous Consulter</v>
      </c>
      <c r="R475" s="1" t="n">
        <f aca="false">IF(OR(L475&lt;&gt;"",M475&lt;&gt;""),R$21,VLOOKUP("CTR"&amp;N475,Cumul_par_Code_tarifaire!B$3:K$1003,10,0))</f>
        <v>0</v>
      </c>
    </row>
    <row r="476" customFormat="false" ht="12.8" hidden="false" customHeight="false" outlineLevel="0" collapsed="false">
      <c r="A476" s="73" t="s">
        <v>649</v>
      </c>
      <c r="B476" s="74" t="s">
        <v>652</v>
      </c>
      <c r="C476" s="75"/>
      <c r="D476" s="39" t="str">
        <f aca="false">IF(L476=L$22,L$21,IF(M476=M$22,M$21,K476))</f>
        <v>NC</v>
      </c>
      <c r="E476" s="82" t="str">
        <f aca="false">Q476</f>
        <v>Nous Consulter</v>
      </c>
      <c r="F476" s="20"/>
      <c r="G476" s="77" t="n">
        <f aca="false">R476</f>
        <v>0</v>
      </c>
      <c r="H476" s="77" t="n">
        <f aca="false">G476*C476</f>
        <v>0</v>
      </c>
      <c r="I476" s="1" t="s">
        <v>357</v>
      </c>
      <c r="K476" s="78" t="s">
        <v>323</v>
      </c>
      <c r="L476" s="41"/>
      <c r="M476" s="78" t="s">
        <v>35</v>
      </c>
      <c r="N476" s="78" t="n">
        <v>1025</v>
      </c>
      <c r="O476" s="79" t="str">
        <f aca="false">IF(AND(L476="",M476=""),N476,"")</f>
        <v/>
      </c>
      <c r="P476" s="1" t="n">
        <f aca="false">VLOOKUP("CTR"&amp;N476,Cumul_par_Code_tarifaire!B$3:K$1003,2,0)</f>
        <v>0</v>
      </c>
      <c r="Q476" s="1" t="str">
        <f aca="false">IF(L476&lt;&gt;"",L$20,IF(M476&lt;&gt;"",M$20,VLOOKUP("CTR"&amp;N476,Cumul_par_Code_tarifaire!B$3:K$1003,9,0)))</f>
        <v>Nous Consulter</v>
      </c>
      <c r="R476" s="1" t="n">
        <f aca="false">IF(OR(L476&lt;&gt;"",M476&lt;&gt;""),R$21,VLOOKUP("CTR"&amp;N476,Cumul_par_Code_tarifaire!B$3:K$1003,10,0))</f>
        <v>0</v>
      </c>
    </row>
    <row r="477" customFormat="false" ht="12.8" hidden="false" customHeight="false" outlineLevel="0" collapsed="false">
      <c r="A477" s="73" t="s">
        <v>649</v>
      </c>
      <c r="B477" s="74" t="s">
        <v>653</v>
      </c>
      <c r="C477" s="75"/>
      <c r="D477" s="39" t="str">
        <f aca="false">IF(L477=L$22,L$21,IF(M477=M$22,M$21,K477))</f>
        <v>NC</v>
      </c>
      <c r="E477" s="82" t="str">
        <f aca="false">Q477</f>
        <v>Nous Consulter</v>
      </c>
      <c r="F477" s="20"/>
      <c r="G477" s="77" t="n">
        <f aca="false">R477</f>
        <v>0</v>
      </c>
      <c r="H477" s="77" t="n">
        <f aca="false">G477*C477</f>
        <v>0</v>
      </c>
      <c r="I477" s="1" t="s">
        <v>357</v>
      </c>
      <c r="K477" s="78" t="s">
        <v>323</v>
      </c>
      <c r="L477" s="41"/>
      <c r="M477" s="78" t="s">
        <v>35</v>
      </c>
      <c r="N477" s="78" t="n">
        <v>1025</v>
      </c>
      <c r="O477" s="79" t="str">
        <f aca="false">IF(AND(L477="",M477=""),N477,"")</f>
        <v/>
      </c>
      <c r="P477" s="1" t="n">
        <f aca="false">VLOOKUP("CTR"&amp;N477,Cumul_par_Code_tarifaire!B$3:K$1003,2,0)</f>
        <v>0</v>
      </c>
      <c r="Q477" s="1" t="str">
        <f aca="false">IF(L477&lt;&gt;"",L$20,IF(M477&lt;&gt;"",M$20,VLOOKUP("CTR"&amp;N477,Cumul_par_Code_tarifaire!B$3:K$1003,9,0)))</f>
        <v>Nous Consulter</v>
      </c>
      <c r="R477" s="1" t="n">
        <f aca="false">IF(OR(L477&lt;&gt;"",M477&lt;&gt;""),R$21,VLOOKUP("CTR"&amp;N477,Cumul_par_Code_tarifaire!B$3:K$1003,10,0))</f>
        <v>0</v>
      </c>
    </row>
    <row r="478" customFormat="false" ht="22.35" hidden="false" customHeight="false" outlineLevel="0" collapsed="false">
      <c r="A478" s="73" t="s">
        <v>649</v>
      </c>
      <c r="B478" s="74" t="s">
        <v>654</v>
      </c>
      <c r="C478" s="75"/>
      <c r="D478" s="39" t="str">
        <f aca="false">IF(L478=L$22,L$21,IF(M478=M$22,M$21,K478))</f>
        <v>NC</v>
      </c>
      <c r="E478" s="82" t="str">
        <f aca="false">Q478</f>
        <v>Nous Consulter</v>
      </c>
      <c r="F478" s="20"/>
      <c r="G478" s="77" t="n">
        <f aca="false">R478</f>
        <v>0</v>
      </c>
      <c r="H478" s="77" t="n">
        <f aca="false">G478*C478</f>
        <v>0</v>
      </c>
      <c r="I478" s="1" t="s">
        <v>357</v>
      </c>
      <c r="K478" s="78" t="s">
        <v>323</v>
      </c>
      <c r="L478" s="41"/>
      <c r="M478" s="78" t="s">
        <v>35</v>
      </c>
      <c r="N478" s="78" t="n">
        <v>1025</v>
      </c>
      <c r="O478" s="79" t="str">
        <f aca="false">IF(AND(L478="",M478=""),N478,"")</f>
        <v/>
      </c>
      <c r="P478" s="1" t="n">
        <f aca="false">VLOOKUP("CTR"&amp;N478,Cumul_par_Code_tarifaire!B$3:K$1003,2,0)</f>
        <v>0</v>
      </c>
      <c r="Q478" s="1" t="str">
        <f aca="false">IF(L478&lt;&gt;"",L$20,IF(M478&lt;&gt;"",M$20,VLOOKUP("CTR"&amp;N478,Cumul_par_Code_tarifaire!B$3:K$1003,9,0)))</f>
        <v>Nous Consulter</v>
      </c>
      <c r="R478" s="1" t="n">
        <f aca="false">IF(OR(L478&lt;&gt;"",M478&lt;&gt;""),R$21,VLOOKUP("CTR"&amp;N478,Cumul_par_Code_tarifaire!B$3:K$1003,10,0))</f>
        <v>0</v>
      </c>
    </row>
    <row r="479" customFormat="false" ht="12.8" hidden="false" customHeight="false" outlineLevel="0" collapsed="false">
      <c r="A479" s="73" t="s">
        <v>649</v>
      </c>
      <c r="B479" s="74" t="s">
        <v>655</v>
      </c>
      <c r="C479" s="75"/>
      <c r="D479" s="39" t="str">
        <f aca="false">IF(L479=L$22,L$21,IF(M479=M$22,M$21,K479))</f>
        <v>NC</v>
      </c>
      <c r="E479" s="82" t="str">
        <f aca="false">Q479</f>
        <v>Nous Consulter</v>
      </c>
      <c r="F479" s="20"/>
      <c r="G479" s="77" t="n">
        <f aca="false">R479</f>
        <v>0</v>
      </c>
      <c r="H479" s="77" t="n">
        <f aca="false">G479*C479</f>
        <v>0</v>
      </c>
      <c r="I479" s="1" t="s">
        <v>357</v>
      </c>
      <c r="K479" s="78" t="s">
        <v>323</v>
      </c>
      <c r="L479" s="41"/>
      <c r="M479" s="78" t="s">
        <v>35</v>
      </c>
      <c r="N479" s="78" t="n">
        <v>1025</v>
      </c>
      <c r="O479" s="79" t="str">
        <f aca="false">IF(AND(L479="",M479=""),N479,"")</f>
        <v/>
      </c>
      <c r="P479" s="1" t="n">
        <f aca="false">VLOOKUP("CTR"&amp;N479,Cumul_par_Code_tarifaire!B$3:K$1003,2,0)</f>
        <v>0</v>
      </c>
      <c r="Q479" s="1" t="str">
        <f aca="false">IF(L479&lt;&gt;"",L$20,IF(M479&lt;&gt;"",M$20,VLOOKUP("CTR"&amp;N479,Cumul_par_Code_tarifaire!B$3:K$1003,9,0)))</f>
        <v>Nous Consulter</v>
      </c>
      <c r="R479" s="1" t="n">
        <f aca="false">IF(OR(L479&lt;&gt;"",M479&lt;&gt;""),R$21,VLOOKUP("CTR"&amp;N479,Cumul_par_Code_tarifaire!B$3:K$1003,10,0))</f>
        <v>0</v>
      </c>
    </row>
    <row r="480" customFormat="false" ht="12.8" hidden="false" customHeight="false" outlineLevel="0" collapsed="false">
      <c r="A480" s="73" t="s">
        <v>649</v>
      </c>
      <c r="B480" s="74" t="s">
        <v>656</v>
      </c>
      <c r="C480" s="75"/>
      <c r="D480" s="39" t="str">
        <f aca="false">IF(L480=L$22,L$21,IF(M480=M$22,M$21,K480))</f>
        <v>NC</v>
      </c>
      <c r="E480" s="82" t="str">
        <f aca="false">Q480</f>
        <v>Nous Consulter</v>
      </c>
      <c r="F480" s="20"/>
      <c r="G480" s="77" t="n">
        <f aca="false">R480</f>
        <v>0</v>
      </c>
      <c r="H480" s="77" t="n">
        <f aca="false">G480*C480</f>
        <v>0</v>
      </c>
      <c r="I480" s="1" t="s">
        <v>357</v>
      </c>
      <c r="K480" s="78" t="s">
        <v>323</v>
      </c>
      <c r="L480" s="41"/>
      <c r="M480" s="78" t="s">
        <v>35</v>
      </c>
      <c r="N480" s="78" t="n">
        <v>1025</v>
      </c>
      <c r="O480" s="79" t="str">
        <f aca="false">IF(AND(L480="",M480=""),N480,"")</f>
        <v/>
      </c>
      <c r="P480" s="1" t="n">
        <f aca="false">VLOOKUP("CTR"&amp;N480,Cumul_par_Code_tarifaire!B$3:K$1003,2,0)</f>
        <v>0</v>
      </c>
      <c r="Q480" s="1" t="str">
        <f aca="false">IF(L480&lt;&gt;"",L$20,IF(M480&lt;&gt;"",M$20,VLOOKUP("CTR"&amp;N480,Cumul_par_Code_tarifaire!B$3:K$1003,9,0)))</f>
        <v>Nous Consulter</v>
      </c>
      <c r="R480" s="1" t="n">
        <f aca="false">IF(OR(L480&lt;&gt;"",M480&lt;&gt;""),R$21,VLOOKUP("CTR"&amp;N480,Cumul_par_Code_tarifaire!B$3:K$1003,10,0))</f>
        <v>0</v>
      </c>
    </row>
    <row r="481" customFormat="false" ht="12.8" hidden="false" customHeight="false" outlineLevel="0" collapsed="false">
      <c r="A481" s="73" t="s">
        <v>649</v>
      </c>
      <c r="B481" s="74" t="s">
        <v>657</v>
      </c>
      <c r="C481" s="75"/>
      <c r="D481" s="39" t="str">
        <f aca="false">IF(L481=L$22,L$21,IF(M481=M$22,M$21,K481))</f>
        <v>NC</v>
      </c>
      <c r="E481" s="82" t="str">
        <f aca="false">Q481</f>
        <v>Nous Consulter</v>
      </c>
      <c r="F481" s="20"/>
      <c r="G481" s="77" t="n">
        <f aca="false">R481</f>
        <v>0</v>
      </c>
      <c r="H481" s="77" t="n">
        <f aca="false">G481*C481</f>
        <v>0</v>
      </c>
      <c r="I481" s="1" t="s">
        <v>357</v>
      </c>
      <c r="K481" s="78" t="s">
        <v>323</v>
      </c>
      <c r="L481" s="41"/>
      <c r="M481" s="78" t="s">
        <v>35</v>
      </c>
      <c r="N481" s="78" t="n">
        <v>1025</v>
      </c>
      <c r="O481" s="79" t="str">
        <f aca="false">IF(AND(L481="",M481=""),N481,"")</f>
        <v/>
      </c>
      <c r="P481" s="1" t="n">
        <f aca="false">VLOOKUP("CTR"&amp;N481,Cumul_par_Code_tarifaire!B$3:K$1003,2,0)</f>
        <v>0</v>
      </c>
      <c r="Q481" s="1" t="str">
        <f aca="false">IF(L481&lt;&gt;"",L$20,IF(M481&lt;&gt;"",M$20,VLOOKUP("CTR"&amp;N481,Cumul_par_Code_tarifaire!B$3:K$1003,9,0)))</f>
        <v>Nous Consulter</v>
      </c>
      <c r="R481" s="1" t="n">
        <f aca="false">IF(OR(L481&lt;&gt;"",M481&lt;&gt;""),R$21,VLOOKUP("CTR"&amp;N481,Cumul_par_Code_tarifaire!B$3:K$1003,10,0))</f>
        <v>0</v>
      </c>
    </row>
    <row r="482" customFormat="false" ht="12.8" hidden="false" customHeight="false" outlineLevel="0" collapsed="false">
      <c r="A482" s="73" t="s">
        <v>649</v>
      </c>
      <c r="B482" s="74" t="s">
        <v>658</v>
      </c>
      <c r="C482" s="75"/>
      <c r="D482" s="39" t="str">
        <f aca="false">IF(L482=L$22,L$21,IF(M482=M$22,M$21,K482))</f>
        <v>NC</v>
      </c>
      <c r="E482" s="82" t="str">
        <f aca="false">Q482</f>
        <v>Nous Consulter</v>
      </c>
      <c r="F482" s="20"/>
      <c r="G482" s="77" t="n">
        <f aca="false">R482</f>
        <v>0</v>
      </c>
      <c r="H482" s="77" t="n">
        <f aca="false">G482*C482</f>
        <v>0</v>
      </c>
      <c r="I482" s="1" t="s">
        <v>357</v>
      </c>
      <c r="K482" s="78" t="s">
        <v>323</v>
      </c>
      <c r="L482" s="41"/>
      <c r="M482" s="78" t="s">
        <v>35</v>
      </c>
      <c r="N482" s="78" t="n">
        <v>1025</v>
      </c>
      <c r="O482" s="79" t="str">
        <f aca="false">IF(AND(L482="",M482=""),N482,"")</f>
        <v/>
      </c>
      <c r="P482" s="1" t="n">
        <f aca="false">VLOOKUP("CTR"&amp;N482,Cumul_par_Code_tarifaire!B$3:K$1003,2,0)</f>
        <v>0</v>
      </c>
      <c r="Q482" s="1" t="str">
        <f aca="false">IF(L482&lt;&gt;"",L$20,IF(M482&lt;&gt;"",M$20,VLOOKUP("CTR"&amp;N482,Cumul_par_Code_tarifaire!B$3:K$1003,9,0)))</f>
        <v>Nous Consulter</v>
      </c>
      <c r="R482" s="1" t="n">
        <f aca="false">IF(OR(L482&lt;&gt;"",M482&lt;&gt;""),R$21,VLOOKUP("CTR"&amp;N482,Cumul_par_Code_tarifaire!B$3:K$1003,10,0))</f>
        <v>0</v>
      </c>
    </row>
    <row r="483" customFormat="false" ht="12.8" hidden="false" customHeight="false" outlineLevel="0" collapsed="false">
      <c r="A483" s="73" t="s">
        <v>659</v>
      </c>
      <c r="B483" s="74" t="s">
        <v>660</v>
      </c>
      <c r="C483" s="75"/>
      <c r="D483" s="39" t="str">
        <f aca="false">IF(L483=L$22,L$21,IF(M483=M$22,M$21,K483))</f>
        <v>NC</v>
      </c>
      <c r="E483" s="82" t="str">
        <f aca="false">Q483</f>
        <v>Nous Consulter</v>
      </c>
      <c r="F483" s="20"/>
      <c r="G483" s="77" t="n">
        <f aca="false">R483</f>
        <v>0</v>
      </c>
      <c r="H483" s="77" t="n">
        <f aca="false">G483*C483</f>
        <v>0</v>
      </c>
      <c r="I483" s="1" t="s">
        <v>322</v>
      </c>
      <c r="K483" s="78" t="s">
        <v>323</v>
      </c>
      <c r="L483" s="41"/>
      <c r="M483" s="78" t="s">
        <v>35</v>
      </c>
      <c r="N483" s="78" t="n">
        <v>1024</v>
      </c>
      <c r="O483" s="79" t="str">
        <f aca="false">IF(AND(L483="",M483=""),N483,"")</f>
        <v/>
      </c>
      <c r="P483" s="1" t="n">
        <f aca="false">VLOOKUP("CTR"&amp;N483,Cumul_par_Code_tarifaire!B$3:K$1003,2,0)</f>
        <v>0</v>
      </c>
      <c r="Q483" s="1" t="str">
        <f aca="false">IF(L483&lt;&gt;"",L$20,IF(M483&lt;&gt;"",M$20,VLOOKUP("CTR"&amp;N483,Cumul_par_Code_tarifaire!B$3:K$1003,9,0)))</f>
        <v>Nous Consulter</v>
      </c>
      <c r="R483" s="1" t="n">
        <f aca="false">IF(OR(L483&lt;&gt;"",M483&lt;&gt;""),R$21,VLOOKUP("CTR"&amp;N483,Cumul_par_Code_tarifaire!B$3:K$1003,10,0))</f>
        <v>0</v>
      </c>
    </row>
    <row r="484" customFormat="false" ht="12.8" hidden="false" customHeight="false" outlineLevel="0" collapsed="false">
      <c r="A484" s="73" t="s">
        <v>659</v>
      </c>
      <c r="B484" s="74" t="s">
        <v>661</v>
      </c>
      <c r="C484" s="75"/>
      <c r="D484" s="39" t="str">
        <f aca="false">IF(L484=L$22,L$21,IF(M484=M$22,M$21,K484))</f>
        <v>NC</v>
      </c>
      <c r="E484" s="82" t="str">
        <f aca="false">Q484</f>
        <v>Nous Consulter</v>
      </c>
      <c r="F484" s="20"/>
      <c r="G484" s="77" t="n">
        <f aca="false">R484</f>
        <v>0</v>
      </c>
      <c r="H484" s="77" t="n">
        <f aca="false">G484*C484</f>
        <v>0</v>
      </c>
      <c r="I484" s="1" t="s">
        <v>322</v>
      </c>
      <c r="K484" s="78" t="s">
        <v>323</v>
      </c>
      <c r="L484" s="41"/>
      <c r="M484" s="78" t="s">
        <v>35</v>
      </c>
      <c r="N484" s="78" t="n">
        <v>1024</v>
      </c>
      <c r="O484" s="79" t="str">
        <f aca="false">IF(AND(L484="",M484=""),N484,"")</f>
        <v/>
      </c>
      <c r="P484" s="1" t="n">
        <f aca="false">VLOOKUP("CTR"&amp;N484,Cumul_par_Code_tarifaire!B$3:K$1003,2,0)</f>
        <v>0</v>
      </c>
      <c r="Q484" s="1" t="str">
        <f aca="false">IF(L484&lt;&gt;"",L$20,IF(M484&lt;&gt;"",M$20,VLOOKUP("CTR"&amp;N484,Cumul_par_Code_tarifaire!B$3:K$1003,9,0)))</f>
        <v>Nous Consulter</v>
      </c>
      <c r="R484" s="1" t="n">
        <f aca="false">IF(OR(L484&lt;&gt;"",M484&lt;&gt;""),R$21,VLOOKUP("CTR"&amp;N484,Cumul_par_Code_tarifaire!B$3:K$1003,10,0))</f>
        <v>0</v>
      </c>
    </row>
    <row r="485" customFormat="false" ht="12.8" hidden="false" customHeight="false" outlineLevel="0" collapsed="false">
      <c r="A485" s="73" t="s">
        <v>659</v>
      </c>
      <c r="B485" s="74" t="s">
        <v>662</v>
      </c>
      <c r="C485" s="75"/>
      <c r="D485" s="39" t="str">
        <f aca="false">IF(L485=L$22,L$21,IF(M485=M$22,M$21,K485))</f>
        <v>M3</v>
      </c>
      <c r="E485" s="82" t="n">
        <f aca="false">Q485</f>
        <v>1024</v>
      </c>
      <c r="F485" s="20"/>
      <c r="G485" s="77" t="n">
        <f aca="false">R485</f>
        <v>0.9</v>
      </c>
      <c r="H485" s="77" t="n">
        <f aca="false">G485*C485</f>
        <v>0</v>
      </c>
      <c r="I485" s="1" t="s">
        <v>322</v>
      </c>
      <c r="K485" s="78" t="s">
        <v>323</v>
      </c>
      <c r="L485" s="41"/>
      <c r="M485" s="78"/>
      <c r="N485" s="78" t="n">
        <v>1024</v>
      </c>
      <c r="O485" s="79" t="n">
        <f aca="false">IF(AND(L485="",M485=""),N485,"")</f>
        <v>1024</v>
      </c>
      <c r="P485" s="1" t="n">
        <f aca="false">VLOOKUP("CTR"&amp;N485,Cumul_par_Code_tarifaire!B$3:K$1003,2,0)</f>
        <v>0</v>
      </c>
      <c r="Q485" s="1" t="n">
        <f aca="false">IF(L485&lt;&gt;"",L$20,IF(M485&lt;&gt;"",M$20,VLOOKUP("CTR"&amp;N485,Cumul_par_Code_tarifaire!B$3:K$1003,9,0)))</f>
        <v>1024</v>
      </c>
      <c r="R485" s="1" t="n">
        <f aca="false">IF(OR(L485&lt;&gt;"",M485&lt;&gt;""),R$21,VLOOKUP("CTR"&amp;N485,Cumul_par_Code_tarifaire!B$3:K$1003,10,0))</f>
        <v>0.9</v>
      </c>
    </row>
    <row r="486" customFormat="false" ht="12.8" hidden="false" customHeight="false" outlineLevel="0" collapsed="false">
      <c r="A486" s="73" t="s">
        <v>659</v>
      </c>
      <c r="B486" s="74" t="s">
        <v>663</v>
      </c>
      <c r="C486" s="75"/>
      <c r="D486" s="39" t="str">
        <f aca="false">IF(L486=L$22,L$21,IF(M486=M$22,M$21,K486))</f>
        <v>M3</v>
      </c>
      <c r="E486" s="82" t="n">
        <f aca="false">Q486</f>
        <v>1024</v>
      </c>
      <c r="F486" s="20"/>
      <c r="G486" s="77" t="n">
        <f aca="false">R486</f>
        <v>0.9</v>
      </c>
      <c r="H486" s="77" t="n">
        <f aca="false">G486*C486</f>
        <v>0</v>
      </c>
      <c r="I486" s="1" t="s">
        <v>322</v>
      </c>
      <c r="K486" s="78" t="s">
        <v>323</v>
      </c>
      <c r="L486" s="41"/>
      <c r="M486" s="78"/>
      <c r="N486" s="78" t="n">
        <v>1024</v>
      </c>
      <c r="O486" s="79" t="n">
        <f aca="false">IF(AND(L486="",M486=""),N486,"")</f>
        <v>1024</v>
      </c>
      <c r="P486" s="1" t="n">
        <f aca="false">VLOOKUP("CTR"&amp;N486,Cumul_par_Code_tarifaire!B$3:K$1003,2,0)</f>
        <v>0</v>
      </c>
      <c r="Q486" s="1" t="n">
        <f aca="false">IF(L486&lt;&gt;"",L$20,IF(M486&lt;&gt;"",M$20,VLOOKUP("CTR"&amp;N486,Cumul_par_Code_tarifaire!B$3:K$1003,9,0)))</f>
        <v>1024</v>
      </c>
      <c r="R486" s="1" t="n">
        <f aca="false">IF(OR(L486&lt;&gt;"",M486&lt;&gt;""),R$21,VLOOKUP("CTR"&amp;N486,Cumul_par_Code_tarifaire!B$3:K$1003,10,0))</f>
        <v>0.9</v>
      </c>
    </row>
    <row r="487" customFormat="false" ht="12.8" hidden="false" customHeight="false" outlineLevel="0" collapsed="false">
      <c r="A487" s="73" t="s">
        <v>659</v>
      </c>
      <c r="B487" s="74" t="s">
        <v>664</v>
      </c>
      <c r="C487" s="75"/>
      <c r="D487" s="39" t="str">
        <f aca="false">IF(L487=L$22,L$21,IF(M487=M$22,M$21,K487))</f>
        <v>M3</v>
      </c>
      <c r="E487" s="82" t="n">
        <f aca="false">Q487</f>
        <v>1024</v>
      </c>
      <c r="F487" s="20"/>
      <c r="G487" s="77" t="n">
        <f aca="false">R487</f>
        <v>0.9</v>
      </c>
      <c r="H487" s="77" t="n">
        <f aca="false">G487*C487</f>
        <v>0</v>
      </c>
      <c r="I487" s="1" t="s">
        <v>322</v>
      </c>
      <c r="K487" s="78" t="s">
        <v>323</v>
      </c>
      <c r="L487" s="41"/>
      <c r="M487" s="78"/>
      <c r="N487" s="78" t="n">
        <v>1024</v>
      </c>
      <c r="O487" s="79" t="n">
        <f aca="false">IF(AND(L487="",M487=""),N487,"")</f>
        <v>1024</v>
      </c>
      <c r="P487" s="1" t="n">
        <f aca="false">VLOOKUP("CTR"&amp;N487,Cumul_par_Code_tarifaire!B$3:K$1003,2,0)</f>
        <v>0</v>
      </c>
      <c r="Q487" s="1" t="n">
        <f aca="false">IF(L487&lt;&gt;"",L$20,IF(M487&lt;&gt;"",M$20,VLOOKUP("CTR"&amp;N487,Cumul_par_Code_tarifaire!B$3:K$1003,9,0)))</f>
        <v>1024</v>
      </c>
      <c r="R487" s="1" t="n">
        <f aca="false">IF(OR(L487&lt;&gt;"",M487&lt;&gt;""),R$21,VLOOKUP("CTR"&amp;N487,Cumul_par_Code_tarifaire!B$3:K$1003,10,0))</f>
        <v>0.9</v>
      </c>
    </row>
    <row r="488" customFormat="false" ht="12.8" hidden="false" customHeight="false" outlineLevel="0" collapsed="false">
      <c r="A488" s="73" t="s">
        <v>659</v>
      </c>
      <c r="B488" s="74" t="s">
        <v>665</v>
      </c>
      <c r="C488" s="75"/>
      <c r="D488" s="39" t="str">
        <f aca="false">IF(L488=L$22,L$21,IF(M488=M$22,M$21,K488))</f>
        <v>M3</v>
      </c>
      <c r="E488" s="82" t="n">
        <f aca="false">Q488</f>
        <v>1024</v>
      </c>
      <c r="F488" s="20"/>
      <c r="G488" s="77" t="n">
        <f aca="false">R488</f>
        <v>0.9</v>
      </c>
      <c r="H488" s="77" t="n">
        <f aca="false">G488*C488</f>
        <v>0</v>
      </c>
      <c r="I488" s="1" t="s">
        <v>322</v>
      </c>
      <c r="K488" s="78" t="s">
        <v>323</v>
      </c>
      <c r="L488" s="41"/>
      <c r="M488" s="78"/>
      <c r="N488" s="78" t="n">
        <v>1024</v>
      </c>
      <c r="O488" s="79" t="n">
        <f aca="false">IF(AND(L488="",M488=""),N488,"")</f>
        <v>1024</v>
      </c>
      <c r="P488" s="1" t="n">
        <f aca="false">VLOOKUP("CTR"&amp;N488,Cumul_par_Code_tarifaire!B$3:K$1003,2,0)</f>
        <v>0</v>
      </c>
      <c r="Q488" s="1" t="n">
        <f aca="false">IF(L488&lt;&gt;"",L$20,IF(M488&lt;&gt;"",M$20,VLOOKUP("CTR"&amp;N488,Cumul_par_Code_tarifaire!B$3:K$1003,9,0)))</f>
        <v>1024</v>
      </c>
      <c r="R488" s="1" t="n">
        <f aca="false">IF(OR(L488&lt;&gt;"",M488&lt;&gt;""),R$21,VLOOKUP("CTR"&amp;N488,Cumul_par_Code_tarifaire!B$3:K$1003,10,0))</f>
        <v>0.9</v>
      </c>
    </row>
    <row r="489" s="5" customFormat="true" ht="12.8" hidden="true" customHeight="false" outlineLevel="0" collapsed="false">
      <c r="A489" s="73" t="s">
        <v>666</v>
      </c>
      <c r="B489" s="74" t="s">
        <v>667</v>
      </c>
      <c r="C489" s="75"/>
      <c r="D489" s="39" t="str">
        <f aca="false">IF(L489=L$22,L$21,IF(M489=M$22,M$21,K489))</f>
        <v>non dispo 2022</v>
      </c>
      <c r="E489" s="82" t="str">
        <f aca="false">Q489</f>
        <v>Nous Consulter</v>
      </c>
      <c r="F489" s="20"/>
      <c r="G489" s="77" t="n">
        <f aca="false">R489</f>
        <v>0</v>
      </c>
      <c r="H489" s="77" t="n">
        <f aca="false">G489*C489</f>
        <v>0</v>
      </c>
      <c r="I489" s="85" t="s">
        <v>330</v>
      </c>
      <c r="J489" s="1"/>
      <c r="K489" s="78" t="s">
        <v>61</v>
      </c>
      <c r="L489" s="41" t="s">
        <v>34</v>
      </c>
      <c r="M489" s="78"/>
      <c r="N489" s="78" t="n">
        <v>1003</v>
      </c>
      <c r="O489" s="79" t="str">
        <f aca="false">IF(AND(L489="",M489=""),N489,"")</f>
        <v/>
      </c>
      <c r="P489" s="1" t="n">
        <f aca="false">VLOOKUP("CTR"&amp;N489,Cumul_par_Code_tarifaire!B$3:K$1003,2,0)</f>
        <v>0</v>
      </c>
      <c r="Q489" s="1" t="str">
        <f aca="false">IF(L489&lt;&gt;"",L$20,IF(M489&lt;&gt;"",M$20,VLOOKUP("CTR"&amp;N489,Cumul_par_Code_tarifaire!B$3:K$1003,9,0)))</f>
        <v>Nous Consulter</v>
      </c>
      <c r="R489" s="1" t="n">
        <f aca="false">IF(OR(L489&lt;&gt;"",M489&lt;&gt;""),R$21,VLOOKUP("CTR"&amp;N489,Cumul_par_Code_tarifaire!B$3:K$1003,10,0))</f>
        <v>0</v>
      </c>
      <c r="S489" s="1"/>
    </row>
    <row r="490" customFormat="false" ht="12.8" hidden="false" customHeight="false" outlineLevel="0" collapsed="false">
      <c r="A490" s="73" t="s">
        <v>666</v>
      </c>
      <c r="B490" s="74" t="s">
        <v>668</v>
      </c>
      <c r="C490" s="75"/>
      <c r="D490" s="39" t="str">
        <f aca="false">IF(L490=L$22,L$21,IF(M490=M$22,M$21,K490))</f>
        <v>G5</v>
      </c>
      <c r="E490" s="82" t="n">
        <f aca="false">Q490</f>
        <v>1003</v>
      </c>
      <c r="F490" s="20"/>
      <c r="G490" s="77" t="n">
        <f aca="false">R490</f>
        <v>1.95</v>
      </c>
      <c r="H490" s="77" t="n">
        <f aca="false">G490*C490</f>
        <v>0</v>
      </c>
      <c r="I490" s="85" t="s">
        <v>330</v>
      </c>
      <c r="K490" s="78" t="s">
        <v>61</v>
      </c>
      <c r="L490" s="41"/>
      <c r="M490" s="78"/>
      <c r="N490" s="78" t="n">
        <v>1003</v>
      </c>
      <c r="O490" s="79" t="n">
        <f aca="false">IF(AND(L490="",M490=""),N490,"")</f>
        <v>1003</v>
      </c>
      <c r="P490" s="1" t="n">
        <f aca="false">VLOOKUP("CTR"&amp;N490,Cumul_par_Code_tarifaire!B$3:K$1003,2,0)</f>
        <v>0</v>
      </c>
      <c r="Q490" s="1" t="n">
        <f aca="false">IF(L490&lt;&gt;"",L$20,IF(M490&lt;&gt;"",M$20,VLOOKUP("CTR"&amp;N490,Cumul_par_Code_tarifaire!B$3:K$1003,9,0)))</f>
        <v>1003</v>
      </c>
      <c r="R490" s="1" t="n">
        <f aca="false">IF(OR(L490&lt;&gt;"",M490&lt;&gt;""),R$21,VLOOKUP("CTR"&amp;N490,Cumul_par_Code_tarifaire!B$3:K$1003,10,0))</f>
        <v>1.95</v>
      </c>
    </row>
    <row r="491" customFormat="false" ht="12.8" hidden="false" customHeight="false" outlineLevel="0" collapsed="false">
      <c r="A491" s="73" t="s">
        <v>666</v>
      </c>
      <c r="B491" s="74" t="s">
        <v>669</v>
      </c>
      <c r="C491" s="75"/>
      <c r="D491" s="39" t="str">
        <f aca="false">IF(L491=L$22,L$21,IF(M491=M$22,M$21,K491))</f>
        <v>G5</v>
      </c>
      <c r="E491" s="82" t="n">
        <f aca="false">Q491</f>
        <v>1003</v>
      </c>
      <c r="F491" s="20"/>
      <c r="G491" s="77" t="n">
        <f aca="false">R491</f>
        <v>1.95</v>
      </c>
      <c r="H491" s="77" t="n">
        <f aca="false">G491*C491</f>
        <v>0</v>
      </c>
      <c r="I491" s="85" t="s">
        <v>330</v>
      </c>
      <c r="K491" s="78" t="s">
        <v>61</v>
      </c>
      <c r="L491" s="41"/>
      <c r="M491" s="78"/>
      <c r="N491" s="78" t="n">
        <v>1003</v>
      </c>
      <c r="O491" s="79" t="n">
        <f aca="false">IF(AND(L491="",M491=""),N491,"")</f>
        <v>1003</v>
      </c>
      <c r="P491" s="1" t="n">
        <f aca="false">VLOOKUP("CTR"&amp;N491,Cumul_par_Code_tarifaire!B$3:K$1003,2,0)</f>
        <v>0</v>
      </c>
      <c r="Q491" s="1" t="n">
        <f aca="false">IF(L491&lt;&gt;"",L$20,IF(M491&lt;&gt;"",M$20,VLOOKUP("CTR"&amp;N491,Cumul_par_Code_tarifaire!B$3:K$1003,9,0)))</f>
        <v>1003</v>
      </c>
      <c r="R491" s="1" t="n">
        <f aca="false">IF(OR(L491&lt;&gt;"",M491&lt;&gt;""),R$21,VLOOKUP("CTR"&amp;N491,Cumul_par_Code_tarifaire!B$3:K$1003,10,0))</f>
        <v>1.95</v>
      </c>
    </row>
    <row r="492" customFormat="false" ht="12.8" hidden="false" customHeight="false" outlineLevel="0" collapsed="false">
      <c r="A492" s="73" t="s">
        <v>666</v>
      </c>
      <c r="B492" s="74" t="s">
        <v>670</v>
      </c>
      <c r="C492" s="75"/>
      <c r="D492" s="39" t="str">
        <f aca="false">IF(L492=L$22,L$21,IF(M492=M$22,M$21,K492))</f>
        <v>G5</v>
      </c>
      <c r="E492" s="82" t="n">
        <f aca="false">Q492</f>
        <v>1003</v>
      </c>
      <c r="F492" s="20"/>
      <c r="G492" s="77" t="n">
        <f aca="false">R492</f>
        <v>1.95</v>
      </c>
      <c r="H492" s="77" t="n">
        <f aca="false">G492*C492</f>
        <v>0</v>
      </c>
      <c r="I492" s="85" t="s">
        <v>330</v>
      </c>
      <c r="K492" s="78" t="s">
        <v>61</v>
      </c>
      <c r="L492" s="41"/>
      <c r="M492" s="78"/>
      <c r="N492" s="78" t="n">
        <v>1003</v>
      </c>
      <c r="O492" s="79" t="n">
        <f aca="false">IF(AND(L492="",M492=""),N492,"")</f>
        <v>1003</v>
      </c>
      <c r="P492" s="1" t="n">
        <f aca="false">VLOOKUP("CTR"&amp;N492,Cumul_par_Code_tarifaire!B$3:K$1003,2,0)</f>
        <v>0</v>
      </c>
      <c r="Q492" s="1" t="n">
        <f aca="false">IF(L492&lt;&gt;"",L$20,IF(M492&lt;&gt;"",M$20,VLOOKUP("CTR"&amp;N492,Cumul_par_Code_tarifaire!B$3:K$1003,9,0)))</f>
        <v>1003</v>
      </c>
      <c r="R492" s="1" t="n">
        <f aca="false">IF(OR(L492&lt;&gt;"",M492&lt;&gt;""),R$21,VLOOKUP("CTR"&amp;N492,Cumul_par_Code_tarifaire!B$3:K$1003,10,0))</f>
        <v>1.95</v>
      </c>
    </row>
    <row r="493" customFormat="false" ht="12.8" hidden="false" customHeight="false" outlineLevel="0" collapsed="false">
      <c r="A493" s="73" t="s">
        <v>666</v>
      </c>
      <c r="B493" s="74" t="s">
        <v>671</v>
      </c>
      <c r="C493" s="75"/>
      <c r="D493" s="39" t="str">
        <f aca="false">IF(L493=L$22,L$21,IF(M493=M$22,M$21,K493))</f>
        <v>G5</v>
      </c>
      <c r="E493" s="82" t="n">
        <f aca="false">Q493</f>
        <v>1003</v>
      </c>
      <c r="F493" s="20"/>
      <c r="G493" s="77" t="n">
        <f aca="false">R493</f>
        <v>1.95</v>
      </c>
      <c r="H493" s="77" t="n">
        <f aca="false">G493*C493</f>
        <v>0</v>
      </c>
      <c r="I493" s="85" t="s">
        <v>330</v>
      </c>
      <c r="K493" s="78" t="s">
        <v>61</v>
      </c>
      <c r="L493" s="41"/>
      <c r="M493" s="78"/>
      <c r="N493" s="78" t="n">
        <v>1003</v>
      </c>
      <c r="O493" s="79" t="n">
        <f aca="false">IF(AND(L493="",M493=""),N493,"")</f>
        <v>1003</v>
      </c>
      <c r="P493" s="1" t="n">
        <f aca="false">VLOOKUP("CTR"&amp;N493,Cumul_par_Code_tarifaire!B$3:K$1003,2,0)</f>
        <v>0</v>
      </c>
      <c r="Q493" s="1" t="n">
        <f aca="false">IF(L493&lt;&gt;"",L$20,IF(M493&lt;&gt;"",M$20,VLOOKUP("CTR"&amp;N493,Cumul_par_Code_tarifaire!B$3:K$1003,9,0)))</f>
        <v>1003</v>
      </c>
      <c r="R493" s="1" t="n">
        <f aca="false">IF(OR(L493&lt;&gt;"",M493&lt;&gt;""),R$21,VLOOKUP("CTR"&amp;N493,Cumul_par_Code_tarifaire!B$3:K$1003,10,0))</f>
        <v>1.95</v>
      </c>
    </row>
    <row r="494" customFormat="false" ht="12.8" hidden="false" customHeight="false" outlineLevel="0" collapsed="false">
      <c r="A494" s="73" t="s">
        <v>666</v>
      </c>
      <c r="B494" s="74" t="s">
        <v>672</v>
      </c>
      <c r="C494" s="75"/>
      <c r="D494" s="39" t="str">
        <f aca="false">IF(L494=L$22,L$21,IF(M494=M$22,M$21,K494))</f>
        <v>G5</v>
      </c>
      <c r="E494" s="82" t="n">
        <f aca="false">Q494</f>
        <v>1003</v>
      </c>
      <c r="F494" s="20"/>
      <c r="G494" s="77" t="n">
        <f aca="false">R494</f>
        <v>1.95</v>
      </c>
      <c r="H494" s="77" t="n">
        <f aca="false">G494*C494</f>
        <v>0</v>
      </c>
      <c r="I494" s="85" t="s">
        <v>330</v>
      </c>
      <c r="K494" s="78" t="s">
        <v>61</v>
      </c>
      <c r="L494" s="41"/>
      <c r="M494" s="78"/>
      <c r="N494" s="78" t="n">
        <v>1003</v>
      </c>
      <c r="O494" s="79" t="n">
        <f aca="false">IF(AND(L494="",M494=""),N494,"")</f>
        <v>1003</v>
      </c>
      <c r="P494" s="1" t="n">
        <f aca="false">VLOOKUP("CTR"&amp;N494,Cumul_par_Code_tarifaire!B$3:K$1003,2,0)</f>
        <v>0</v>
      </c>
      <c r="Q494" s="1" t="n">
        <f aca="false">IF(L494&lt;&gt;"",L$20,IF(M494&lt;&gt;"",M$20,VLOOKUP("CTR"&amp;N494,Cumul_par_Code_tarifaire!B$3:K$1003,9,0)))</f>
        <v>1003</v>
      </c>
      <c r="R494" s="1" t="n">
        <f aca="false">IF(OR(L494&lt;&gt;"",M494&lt;&gt;""),R$21,VLOOKUP("CTR"&amp;N494,Cumul_par_Code_tarifaire!B$3:K$1003,10,0))</f>
        <v>1.95</v>
      </c>
    </row>
    <row r="495" customFormat="false" ht="12.8" hidden="false" customHeight="false" outlineLevel="0" collapsed="false">
      <c r="A495" s="73" t="s">
        <v>666</v>
      </c>
      <c r="B495" s="74" t="s">
        <v>673</v>
      </c>
      <c r="C495" s="75"/>
      <c r="D495" s="39" t="str">
        <f aca="false">IF(L495=L$22,L$21,IF(M495=M$22,M$21,K495))</f>
        <v>G5</v>
      </c>
      <c r="E495" s="82" t="n">
        <f aca="false">Q495</f>
        <v>1003</v>
      </c>
      <c r="F495" s="20"/>
      <c r="G495" s="77" t="n">
        <f aca="false">R495</f>
        <v>1.95</v>
      </c>
      <c r="H495" s="77" t="n">
        <f aca="false">G495*C495</f>
        <v>0</v>
      </c>
      <c r="I495" s="85" t="s">
        <v>330</v>
      </c>
      <c r="K495" s="78" t="s">
        <v>61</v>
      </c>
      <c r="L495" s="41"/>
      <c r="M495" s="78"/>
      <c r="N495" s="78" t="n">
        <v>1003</v>
      </c>
      <c r="O495" s="79" t="n">
        <f aca="false">IF(AND(L495="",M495=""),N495,"")</f>
        <v>1003</v>
      </c>
      <c r="P495" s="1" t="n">
        <f aca="false">VLOOKUP("CTR"&amp;N495,Cumul_par_Code_tarifaire!B$3:K$1003,2,0)</f>
        <v>0</v>
      </c>
      <c r="Q495" s="1" t="n">
        <f aca="false">IF(L495&lt;&gt;"",L$20,IF(M495&lt;&gt;"",M$20,VLOOKUP("CTR"&amp;N495,Cumul_par_Code_tarifaire!B$3:K$1003,9,0)))</f>
        <v>1003</v>
      </c>
      <c r="R495" s="1" t="n">
        <f aca="false">IF(OR(L495&lt;&gt;"",M495&lt;&gt;""),R$21,VLOOKUP("CTR"&amp;N495,Cumul_par_Code_tarifaire!B$3:K$1003,10,0))</f>
        <v>1.95</v>
      </c>
    </row>
    <row r="496" customFormat="false" ht="12.8" hidden="false" customHeight="false" outlineLevel="0" collapsed="false">
      <c r="A496" s="73" t="s">
        <v>666</v>
      </c>
      <c r="B496" s="74" t="s">
        <v>674</v>
      </c>
      <c r="C496" s="75"/>
      <c r="D496" s="39" t="str">
        <f aca="false">IF(L496=L$22,L$21,IF(M496=M$22,M$21,K496))</f>
        <v>G5</v>
      </c>
      <c r="E496" s="82" t="n">
        <f aca="false">Q496</f>
        <v>1003</v>
      </c>
      <c r="F496" s="20"/>
      <c r="G496" s="77" t="n">
        <f aca="false">R496</f>
        <v>1.95</v>
      </c>
      <c r="H496" s="77" t="n">
        <f aca="false">G496*C496</f>
        <v>0</v>
      </c>
      <c r="I496" s="85" t="s">
        <v>330</v>
      </c>
      <c r="K496" s="78" t="s">
        <v>61</v>
      </c>
      <c r="L496" s="41"/>
      <c r="M496" s="78"/>
      <c r="N496" s="78" t="n">
        <v>1003</v>
      </c>
      <c r="O496" s="79" t="n">
        <f aca="false">IF(AND(L496="",M496=""),N496,"")</f>
        <v>1003</v>
      </c>
      <c r="P496" s="1" t="n">
        <f aca="false">VLOOKUP("CTR"&amp;N496,Cumul_par_Code_tarifaire!B$3:K$1003,2,0)</f>
        <v>0</v>
      </c>
      <c r="Q496" s="1" t="n">
        <f aca="false">IF(L496&lt;&gt;"",L$20,IF(M496&lt;&gt;"",M$20,VLOOKUP("CTR"&amp;N496,Cumul_par_Code_tarifaire!B$3:K$1003,9,0)))</f>
        <v>1003</v>
      </c>
      <c r="R496" s="1" t="n">
        <f aca="false">IF(OR(L496&lt;&gt;"",M496&lt;&gt;""),R$21,VLOOKUP("CTR"&amp;N496,Cumul_par_Code_tarifaire!B$3:K$1003,10,0))</f>
        <v>1.95</v>
      </c>
    </row>
    <row r="497" customFormat="false" ht="12.8" hidden="false" customHeight="false" outlineLevel="0" collapsed="false">
      <c r="A497" s="73" t="s">
        <v>666</v>
      </c>
      <c r="B497" s="74" t="s">
        <v>675</v>
      </c>
      <c r="C497" s="75"/>
      <c r="D497" s="39" t="str">
        <f aca="false">IF(L497=L$22,L$21,IF(M497=M$22,M$21,K497))</f>
        <v>G5</v>
      </c>
      <c r="E497" s="82" t="n">
        <f aca="false">Q497</f>
        <v>1003</v>
      </c>
      <c r="F497" s="20"/>
      <c r="G497" s="77" t="n">
        <f aca="false">R497</f>
        <v>1.95</v>
      </c>
      <c r="H497" s="77" t="n">
        <f aca="false">G497*C497</f>
        <v>0</v>
      </c>
      <c r="I497" s="85" t="s">
        <v>330</v>
      </c>
      <c r="K497" s="78" t="s">
        <v>61</v>
      </c>
      <c r="L497" s="41"/>
      <c r="M497" s="78"/>
      <c r="N497" s="78" t="n">
        <v>1003</v>
      </c>
      <c r="O497" s="79" t="n">
        <f aca="false">IF(AND(L497="",M497=""),N497,"")</f>
        <v>1003</v>
      </c>
      <c r="P497" s="1" t="n">
        <f aca="false">VLOOKUP("CTR"&amp;N497,Cumul_par_Code_tarifaire!B$3:K$1003,2,0)</f>
        <v>0</v>
      </c>
      <c r="Q497" s="1" t="n">
        <f aca="false">IF(L497&lt;&gt;"",L$20,IF(M497&lt;&gt;"",M$20,VLOOKUP("CTR"&amp;N497,Cumul_par_Code_tarifaire!B$3:K$1003,9,0)))</f>
        <v>1003</v>
      </c>
      <c r="R497" s="1" t="n">
        <f aca="false">IF(OR(L497&lt;&gt;"",M497&lt;&gt;""),R$21,VLOOKUP("CTR"&amp;N497,Cumul_par_Code_tarifaire!B$3:K$1003,10,0))</f>
        <v>1.95</v>
      </c>
    </row>
    <row r="498" customFormat="false" ht="12.8" hidden="false" customHeight="false" outlineLevel="0" collapsed="false">
      <c r="A498" s="73" t="s">
        <v>666</v>
      </c>
      <c r="B498" s="74" t="s">
        <v>676</v>
      </c>
      <c r="C498" s="75"/>
      <c r="D498" s="39" t="str">
        <f aca="false">IF(L498=L$22,L$21,IF(M498=M$22,M$21,K498))</f>
        <v>G5</v>
      </c>
      <c r="E498" s="82" t="n">
        <f aca="false">Q498</f>
        <v>1003</v>
      </c>
      <c r="F498" s="20"/>
      <c r="G498" s="77" t="n">
        <f aca="false">R498</f>
        <v>1.95</v>
      </c>
      <c r="H498" s="77" t="n">
        <f aca="false">G498*C498</f>
        <v>0</v>
      </c>
      <c r="I498" s="85" t="s">
        <v>330</v>
      </c>
      <c r="K498" s="78" t="s">
        <v>61</v>
      </c>
      <c r="L498" s="41"/>
      <c r="M498" s="78"/>
      <c r="N498" s="78" t="n">
        <v>1003</v>
      </c>
      <c r="O498" s="79" t="n">
        <f aca="false">IF(AND(L498="",M498=""),N498,"")</f>
        <v>1003</v>
      </c>
      <c r="P498" s="1" t="n">
        <f aca="false">VLOOKUP("CTR"&amp;N498,Cumul_par_Code_tarifaire!B$3:K$1003,2,0)</f>
        <v>0</v>
      </c>
      <c r="Q498" s="1" t="n">
        <f aca="false">IF(L498&lt;&gt;"",L$20,IF(M498&lt;&gt;"",M$20,VLOOKUP("CTR"&amp;N498,Cumul_par_Code_tarifaire!B$3:K$1003,9,0)))</f>
        <v>1003</v>
      </c>
      <c r="R498" s="1" t="n">
        <f aca="false">IF(OR(L498&lt;&gt;"",M498&lt;&gt;""),R$21,VLOOKUP("CTR"&amp;N498,Cumul_par_Code_tarifaire!B$3:K$1003,10,0))</f>
        <v>1.95</v>
      </c>
    </row>
    <row r="499" customFormat="false" ht="12.8" hidden="false" customHeight="false" outlineLevel="0" collapsed="false">
      <c r="A499" s="73" t="s">
        <v>666</v>
      </c>
      <c r="B499" s="74" t="s">
        <v>677</v>
      </c>
      <c r="C499" s="75"/>
      <c r="D499" s="39" t="str">
        <f aca="false">IF(L499=L$22,L$21,IF(M499=M$22,M$21,K499))</f>
        <v>G5</v>
      </c>
      <c r="E499" s="82" t="n">
        <f aca="false">Q499</f>
        <v>1003</v>
      </c>
      <c r="F499" s="20"/>
      <c r="G499" s="77" t="n">
        <f aca="false">R499</f>
        <v>1.95</v>
      </c>
      <c r="H499" s="77" t="n">
        <f aca="false">G499*C499</f>
        <v>0</v>
      </c>
      <c r="I499" s="85" t="s">
        <v>330</v>
      </c>
      <c r="K499" s="78" t="s">
        <v>61</v>
      </c>
      <c r="L499" s="41"/>
      <c r="M499" s="78"/>
      <c r="N499" s="78" t="n">
        <v>1003</v>
      </c>
      <c r="O499" s="79" t="n">
        <f aca="false">IF(AND(L499="",M499=""),N499,"")</f>
        <v>1003</v>
      </c>
      <c r="P499" s="1" t="n">
        <f aca="false">VLOOKUP("CTR"&amp;N499,Cumul_par_Code_tarifaire!B$3:K$1003,2,0)</f>
        <v>0</v>
      </c>
      <c r="Q499" s="1" t="n">
        <f aca="false">IF(L499&lt;&gt;"",L$20,IF(M499&lt;&gt;"",M$20,VLOOKUP("CTR"&amp;N499,Cumul_par_Code_tarifaire!B$3:K$1003,9,0)))</f>
        <v>1003</v>
      </c>
      <c r="R499" s="1" t="n">
        <f aca="false">IF(OR(L499&lt;&gt;"",M499&lt;&gt;""),R$21,VLOOKUP("CTR"&amp;N499,Cumul_par_Code_tarifaire!B$3:K$1003,10,0))</f>
        <v>1.95</v>
      </c>
    </row>
    <row r="500" customFormat="false" ht="12.8" hidden="false" customHeight="false" outlineLevel="0" collapsed="false">
      <c r="A500" s="73" t="s">
        <v>666</v>
      </c>
      <c r="B500" s="74" t="s">
        <v>678</v>
      </c>
      <c r="C500" s="29"/>
      <c r="D500" s="39" t="str">
        <f aca="false">IF(L500=L$22,L$21,IF(M500=M$22,M$21,K500))</f>
        <v>G5</v>
      </c>
      <c r="E500" s="82" t="n">
        <f aca="false">Q500</f>
        <v>1003</v>
      </c>
      <c r="F500" s="20"/>
      <c r="G500" s="77" t="n">
        <f aca="false">R500</f>
        <v>1.95</v>
      </c>
      <c r="H500" s="77" t="n">
        <f aca="false">G500*C500</f>
        <v>0</v>
      </c>
      <c r="I500" s="85" t="s">
        <v>330</v>
      </c>
      <c r="K500" s="78" t="s">
        <v>61</v>
      </c>
      <c r="L500" s="41"/>
      <c r="M500" s="78"/>
      <c r="N500" s="78" t="n">
        <v>1003</v>
      </c>
      <c r="O500" s="79" t="n">
        <f aca="false">IF(AND(L500="",M500=""),N500,"")</f>
        <v>1003</v>
      </c>
      <c r="P500" s="1" t="n">
        <f aca="false">VLOOKUP("CTR"&amp;N500,Cumul_par_Code_tarifaire!B$3:K$1003,2,0)</f>
        <v>0</v>
      </c>
      <c r="Q500" s="1" t="n">
        <f aca="false">IF(L500&lt;&gt;"",L$20,IF(M500&lt;&gt;"",M$20,VLOOKUP("CTR"&amp;N500,Cumul_par_Code_tarifaire!B$3:K$1003,9,0)))</f>
        <v>1003</v>
      </c>
      <c r="R500" s="1" t="n">
        <f aca="false">IF(OR(L500&lt;&gt;"",M500&lt;&gt;""),R$21,VLOOKUP("CTR"&amp;N500,Cumul_par_Code_tarifaire!B$3:K$1003,10,0))</f>
        <v>1.95</v>
      </c>
    </row>
    <row r="501" s="5" customFormat="true" ht="12.8" hidden="true" customHeight="false" outlineLevel="0" collapsed="false">
      <c r="A501" s="73" t="s">
        <v>666</v>
      </c>
      <c r="B501" s="74" t="s">
        <v>679</v>
      </c>
      <c r="C501" s="75"/>
      <c r="D501" s="39" t="str">
        <f aca="false">IF(L501=L$22,L$21,IF(M501=M$22,M$21,K501))</f>
        <v>non dispo 2022</v>
      </c>
      <c r="E501" s="82" t="str">
        <f aca="false">Q501</f>
        <v>Nous Consulter</v>
      </c>
      <c r="F501" s="20"/>
      <c r="G501" s="77" t="n">
        <f aca="false">R501</f>
        <v>0</v>
      </c>
      <c r="H501" s="77" t="n">
        <f aca="false">G501*C501</f>
        <v>0</v>
      </c>
      <c r="I501" s="85" t="s">
        <v>330</v>
      </c>
      <c r="J501" s="1"/>
      <c r="K501" s="78" t="s">
        <v>61</v>
      </c>
      <c r="L501" s="41" t="s">
        <v>34</v>
      </c>
      <c r="M501" s="78"/>
      <c r="N501" s="78" t="n">
        <v>1003</v>
      </c>
      <c r="O501" s="79" t="str">
        <f aca="false">IF(AND(L501="",M501=""),N501,"")</f>
        <v/>
      </c>
      <c r="P501" s="1" t="n">
        <f aca="false">VLOOKUP("CTR"&amp;N501,Cumul_par_Code_tarifaire!B$3:K$1003,2,0)</f>
        <v>0</v>
      </c>
      <c r="Q501" s="1" t="str">
        <f aca="false">IF(L501&lt;&gt;"",L$20,IF(M501&lt;&gt;"",M$20,VLOOKUP("CTR"&amp;N501,Cumul_par_Code_tarifaire!B$3:K$1003,9,0)))</f>
        <v>Nous Consulter</v>
      </c>
      <c r="R501" s="1" t="n">
        <f aca="false">IF(OR(L501&lt;&gt;"",M501&lt;&gt;""),R$21,VLOOKUP("CTR"&amp;N501,Cumul_par_Code_tarifaire!B$3:K$1003,10,0))</f>
        <v>0</v>
      </c>
      <c r="S501" s="1"/>
    </row>
    <row r="502" customFormat="false" ht="12.8" hidden="false" customHeight="false" outlineLevel="0" collapsed="false">
      <c r="A502" s="73" t="s">
        <v>666</v>
      </c>
      <c r="B502" s="74" t="s">
        <v>680</v>
      </c>
      <c r="C502" s="75"/>
      <c r="D502" s="39" t="str">
        <f aca="false">IF(L502=L$22,L$21,IF(M502=M$22,M$21,K502))</f>
        <v>G5</v>
      </c>
      <c r="E502" s="82" t="n">
        <f aca="false">Q502</f>
        <v>1003</v>
      </c>
      <c r="F502" s="20"/>
      <c r="G502" s="77" t="n">
        <f aca="false">R502</f>
        <v>1.95</v>
      </c>
      <c r="H502" s="77" t="n">
        <f aca="false">G502*C502</f>
        <v>0</v>
      </c>
      <c r="I502" s="85" t="s">
        <v>330</v>
      </c>
      <c r="K502" s="78" t="s">
        <v>61</v>
      </c>
      <c r="L502" s="41"/>
      <c r="M502" s="78"/>
      <c r="N502" s="78" t="n">
        <v>1003</v>
      </c>
      <c r="O502" s="79" t="n">
        <f aca="false">IF(AND(L502="",M502=""),N502,"")</f>
        <v>1003</v>
      </c>
      <c r="P502" s="1" t="n">
        <f aca="false">VLOOKUP("CTR"&amp;N502,Cumul_par_Code_tarifaire!B$3:K$1003,2,0)</f>
        <v>0</v>
      </c>
      <c r="Q502" s="1" t="n">
        <f aca="false">IF(L502&lt;&gt;"",L$20,IF(M502&lt;&gt;"",M$20,VLOOKUP("CTR"&amp;N502,Cumul_par_Code_tarifaire!B$3:K$1003,9,0)))</f>
        <v>1003</v>
      </c>
      <c r="R502" s="1" t="n">
        <f aca="false">IF(OR(L502&lt;&gt;"",M502&lt;&gt;""),R$21,VLOOKUP("CTR"&amp;N502,Cumul_par_Code_tarifaire!B$3:K$1003,10,0))</f>
        <v>1.95</v>
      </c>
    </row>
    <row r="503" customFormat="false" ht="12.8" hidden="false" customHeight="false" outlineLevel="0" collapsed="false">
      <c r="A503" s="73" t="s">
        <v>666</v>
      </c>
      <c r="B503" s="74" t="s">
        <v>681</v>
      </c>
      <c r="C503" s="75"/>
      <c r="D503" s="39" t="str">
        <f aca="false">IF(L503=L$22,L$21,IF(M503=M$22,M$21,K503))</f>
        <v>G5</v>
      </c>
      <c r="E503" s="82" t="n">
        <f aca="false">Q503</f>
        <v>1003</v>
      </c>
      <c r="F503" s="20"/>
      <c r="G503" s="77" t="n">
        <f aca="false">R503</f>
        <v>1.95</v>
      </c>
      <c r="H503" s="77" t="n">
        <f aca="false">G503*C503</f>
        <v>0</v>
      </c>
      <c r="I503" s="85" t="s">
        <v>330</v>
      </c>
      <c r="K503" s="78" t="s">
        <v>61</v>
      </c>
      <c r="L503" s="41"/>
      <c r="M503" s="78"/>
      <c r="N503" s="78" t="n">
        <v>1003</v>
      </c>
      <c r="O503" s="79" t="n">
        <f aca="false">IF(AND(L503="",M503=""),N503,"")</f>
        <v>1003</v>
      </c>
      <c r="P503" s="1" t="n">
        <f aca="false">VLOOKUP("CTR"&amp;N503,Cumul_par_Code_tarifaire!B$3:K$1003,2,0)</f>
        <v>0</v>
      </c>
      <c r="Q503" s="1" t="n">
        <f aca="false">IF(L503&lt;&gt;"",L$20,IF(M503&lt;&gt;"",M$20,VLOOKUP("CTR"&amp;N503,Cumul_par_Code_tarifaire!B$3:K$1003,9,0)))</f>
        <v>1003</v>
      </c>
      <c r="R503" s="1" t="n">
        <f aca="false">IF(OR(L503&lt;&gt;"",M503&lt;&gt;""),R$21,VLOOKUP("CTR"&amp;N503,Cumul_par_Code_tarifaire!B$3:K$1003,10,0))</f>
        <v>1.95</v>
      </c>
    </row>
    <row r="504" customFormat="false" ht="12.8" hidden="false" customHeight="false" outlineLevel="0" collapsed="false">
      <c r="A504" s="73" t="s">
        <v>666</v>
      </c>
      <c r="B504" s="74" t="s">
        <v>682</v>
      </c>
      <c r="C504" s="75"/>
      <c r="D504" s="39" t="str">
        <f aca="false">IF(L504=L$22,L$21,IF(M504=M$22,M$21,K504))</f>
        <v>G5</v>
      </c>
      <c r="E504" s="82" t="n">
        <f aca="false">Q504</f>
        <v>1003</v>
      </c>
      <c r="F504" s="20"/>
      <c r="G504" s="77" t="n">
        <f aca="false">R504</f>
        <v>1.95</v>
      </c>
      <c r="H504" s="77" t="n">
        <f aca="false">G504*C504</f>
        <v>0</v>
      </c>
      <c r="I504" s="85" t="s">
        <v>330</v>
      </c>
      <c r="K504" s="78" t="s">
        <v>61</v>
      </c>
      <c r="L504" s="41"/>
      <c r="M504" s="78"/>
      <c r="N504" s="78" t="n">
        <v>1003</v>
      </c>
      <c r="O504" s="79" t="n">
        <f aca="false">IF(AND(L504="",M504=""),N504,"")</f>
        <v>1003</v>
      </c>
      <c r="P504" s="1" t="n">
        <f aca="false">VLOOKUP("CTR"&amp;N504,Cumul_par_Code_tarifaire!B$3:K$1003,2,0)</f>
        <v>0</v>
      </c>
      <c r="Q504" s="1" t="n">
        <f aca="false">IF(L504&lt;&gt;"",L$20,IF(M504&lt;&gt;"",M$20,VLOOKUP("CTR"&amp;N504,Cumul_par_Code_tarifaire!B$3:K$1003,9,0)))</f>
        <v>1003</v>
      </c>
      <c r="R504" s="1" t="n">
        <f aca="false">IF(OR(L504&lt;&gt;"",M504&lt;&gt;""),R$21,VLOOKUP("CTR"&amp;N504,Cumul_par_Code_tarifaire!B$3:K$1003,10,0))</f>
        <v>1.95</v>
      </c>
    </row>
    <row r="505" customFormat="false" ht="12.8" hidden="false" customHeight="false" outlineLevel="0" collapsed="false">
      <c r="A505" s="73" t="s">
        <v>666</v>
      </c>
      <c r="B505" s="74" t="s">
        <v>683</v>
      </c>
      <c r="C505" s="75"/>
      <c r="D505" s="39" t="str">
        <f aca="false">IF(L505=L$22,L$21,IF(M505=M$22,M$21,K505))</f>
        <v>G5</v>
      </c>
      <c r="E505" s="82" t="n">
        <f aca="false">Q505</f>
        <v>1003</v>
      </c>
      <c r="F505" s="20"/>
      <c r="G505" s="77" t="n">
        <f aca="false">R505</f>
        <v>1.95</v>
      </c>
      <c r="H505" s="77" t="n">
        <f aca="false">G505*C505</f>
        <v>0</v>
      </c>
      <c r="I505" s="85" t="s">
        <v>330</v>
      </c>
      <c r="K505" s="78" t="s">
        <v>61</v>
      </c>
      <c r="L505" s="41"/>
      <c r="M505" s="78"/>
      <c r="N505" s="78" t="n">
        <v>1003</v>
      </c>
      <c r="O505" s="79" t="n">
        <f aca="false">IF(AND(L505="",M505=""),N505,"")</f>
        <v>1003</v>
      </c>
      <c r="P505" s="1" t="n">
        <f aca="false">VLOOKUP("CTR"&amp;N505,Cumul_par_Code_tarifaire!B$3:K$1003,2,0)</f>
        <v>0</v>
      </c>
      <c r="Q505" s="1" t="n">
        <f aca="false">IF(L505&lt;&gt;"",L$20,IF(M505&lt;&gt;"",M$20,VLOOKUP("CTR"&amp;N505,Cumul_par_Code_tarifaire!B$3:K$1003,9,0)))</f>
        <v>1003</v>
      </c>
      <c r="R505" s="1" t="n">
        <f aca="false">IF(OR(L505&lt;&gt;"",M505&lt;&gt;""),R$21,VLOOKUP("CTR"&amp;N505,Cumul_par_Code_tarifaire!B$3:K$1003,10,0))</f>
        <v>1.95</v>
      </c>
    </row>
    <row r="506" customFormat="false" ht="12.8" hidden="false" customHeight="false" outlineLevel="0" collapsed="false">
      <c r="A506" s="73" t="s">
        <v>666</v>
      </c>
      <c r="B506" s="74" t="s">
        <v>684</v>
      </c>
      <c r="C506" s="75"/>
      <c r="D506" s="39" t="str">
        <f aca="false">IF(L506=L$22,L$21,IF(M506=M$22,M$21,K506))</f>
        <v>G5</v>
      </c>
      <c r="E506" s="82" t="n">
        <f aca="false">Q506</f>
        <v>1003</v>
      </c>
      <c r="F506" s="20"/>
      <c r="G506" s="77" t="n">
        <f aca="false">R506</f>
        <v>1.95</v>
      </c>
      <c r="H506" s="77" t="n">
        <f aca="false">G506*C506</f>
        <v>0</v>
      </c>
      <c r="I506" s="85" t="s">
        <v>330</v>
      </c>
      <c r="K506" s="78" t="s">
        <v>61</v>
      </c>
      <c r="L506" s="41"/>
      <c r="M506" s="78"/>
      <c r="N506" s="78" t="n">
        <v>1003</v>
      </c>
      <c r="O506" s="79" t="n">
        <f aca="false">IF(AND(L506="",M506=""),N506,"")</f>
        <v>1003</v>
      </c>
      <c r="P506" s="1" t="n">
        <f aca="false">VLOOKUP("CTR"&amp;N506,Cumul_par_Code_tarifaire!B$3:K$1003,2,0)</f>
        <v>0</v>
      </c>
      <c r="Q506" s="1" t="n">
        <f aca="false">IF(L506&lt;&gt;"",L$20,IF(M506&lt;&gt;"",M$20,VLOOKUP("CTR"&amp;N506,Cumul_par_Code_tarifaire!B$3:K$1003,9,0)))</f>
        <v>1003</v>
      </c>
      <c r="R506" s="1" t="n">
        <f aca="false">IF(OR(L506&lt;&gt;"",M506&lt;&gt;""),R$21,VLOOKUP("CTR"&amp;N506,Cumul_par_Code_tarifaire!B$3:K$1003,10,0))</f>
        <v>1.95</v>
      </c>
    </row>
    <row r="507" customFormat="false" ht="12.8" hidden="false" customHeight="false" outlineLevel="0" collapsed="false">
      <c r="A507" s="73" t="s">
        <v>666</v>
      </c>
      <c r="B507" s="74" t="s">
        <v>685</v>
      </c>
      <c r="C507" s="75"/>
      <c r="D507" s="39" t="str">
        <f aca="false">IF(L507=L$22,L$21,IF(M507=M$22,M$21,K507))</f>
        <v>G5</v>
      </c>
      <c r="E507" s="82" t="n">
        <f aca="false">Q507</f>
        <v>1003</v>
      </c>
      <c r="F507" s="20"/>
      <c r="G507" s="77" t="n">
        <f aca="false">R507</f>
        <v>1.95</v>
      </c>
      <c r="H507" s="77" t="n">
        <f aca="false">G507*C507</f>
        <v>0</v>
      </c>
      <c r="I507" s="85" t="s">
        <v>330</v>
      </c>
      <c r="K507" s="78" t="s">
        <v>61</v>
      </c>
      <c r="L507" s="41"/>
      <c r="M507" s="78"/>
      <c r="N507" s="78" t="n">
        <v>1003</v>
      </c>
      <c r="O507" s="79" t="n">
        <f aca="false">IF(AND(L507="",M507=""),N507,"")</f>
        <v>1003</v>
      </c>
      <c r="P507" s="1" t="n">
        <f aca="false">VLOOKUP("CTR"&amp;N507,Cumul_par_Code_tarifaire!B$3:K$1003,2,0)</f>
        <v>0</v>
      </c>
      <c r="Q507" s="1" t="n">
        <f aca="false">IF(L507&lt;&gt;"",L$20,IF(M507&lt;&gt;"",M$20,VLOOKUP("CTR"&amp;N507,Cumul_par_Code_tarifaire!B$3:K$1003,9,0)))</f>
        <v>1003</v>
      </c>
      <c r="R507" s="1" t="n">
        <f aca="false">IF(OR(L507&lt;&gt;"",M507&lt;&gt;""),R$21,VLOOKUP("CTR"&amp;N507,Cumul_par_Code_tarifaire!B$3:K$1003,10,0))</f>
        <v>1.95</v>
      </c>
    </row>
    <row r="508" customFormat="false" ht="12.8" hidden="false" customHeight="false" outlineLevel="0" collapsed="false">
      <c r="A508" s="73" t="s">
        <v>666</v>
      </c>
      <c r="B508" s="74" t="s">
        <v>686</v>
      </c>
      <c r="C508" s="75"/>
      <c r="D508" s="39" t="str">
        <f aca="false">IF(L508=L$22,L$21,IF(M508=M$22,M$21,K508))</f>
        <v>G5</v>
      </c>
      <c r="E508" s="82" t="n">
        <f aca="false">Q508</f>
        <v>1003</v>
      </c>
      <c r="F508" s="20"/>
      <c r="G508" s="77" t="n">
        <f aca="false">R508</f>
        <v>1.95</v>
      </c>
      <c r="H508" s="77" t="n">
        <f aca="false">G508*C508</f>
        <v>0</v>
      </c>
      <c r="I508" s="85" t="s">
        <v>330</v>
      </c>
      <c r="K508" s="78" t="s">
        <v>61</v>
      </c>
      <c r="L508" s="41"/>
      <c r="M508" s="78"/>
      <c r="N508" s="78" t="n">
        <v>1003</v>
      </c>
      <c r="O508" s="79" t="n">
        <f aca="false">IF(AND(L508="",M508=""),N508,"")</f>
        <v>1003</v>
      </c>
      <c r="P508" s="1" t="n">
        <f aca="false">VLOOKUP("CTR"&amp;N508,Cumul_par_Code_tarifaire!B$3:K$1003,2,0)</f>
        <v>0</v>
      </c>
      <c r="Q508" s="1" t="n">
        <f aca="false">IF(L508&lt;&gt;"",L$20,IF(M508&lt;&gt;"",M$20,VLOOKUP("CTR"&amp;N508,Cumul_par_Code_tarifaire!B$3:K$1003,9,0)))</f>
        <v>1003</v>
      </c>
      <c r="R508" s="1" t="n">
        <f aca="false">IF(OR(L508&lt;&gt;"",M508&lt;&gt;""),R$21,VLOOKUP("CTR"&amp;N508,Cumul_par_Code_tarifaire!B$3:K$1003,10,0))</f>
        <v>1.95</v>
      </c>
    </row>
    <row r="509" customFormat="false" ht="12.8" hidden="false" customHeight="false" outlineLevel="0" collapsed="false">
      <c r="A509" s="73" t="s">
        <v>666</v>
      </c>
      <c r="B509" s="74" t="s">
        <v>687</v>
      </c>
      <c r="C509" s="75"/>
      <c r="D509" s="39" t="str">
        <f aca="false">IF(L509=L$22,L$21,IF(M509=M$22,M$21,K509))</f>
        <v>G5</v>
      </c>
      <c r="E509" s="82" t="n">
        <f aca="false">Q509</f>
        <v>1003</v>
      </c>
      <c r="F509" s="20"/>
      <c r="G509" s="77" t="n">
        <f aca="false">R509</f>
        <v>1.95</v>
      </c>
      <c r="H509" s="77" t="n">
        <f aca="false">G509*C509</f>
        <v>0</v>
      </c>
      <c r="I509" s="85" t="s">
        <v>330</v>
      </c>
      <c r="K509" s="78" t="s">
        <v>61</v>
      </c>
      <c r="L509" s="41"/>
      <c r="M509" s="78"/>
      <c r="N509" s="78" t="n">
        <v>1003</v>
      </c>
      <c r="O509" s="79" t="n">
        <f aca="false">IF(AND(L509="",M509=""),N509,"")</f>
        <v>1003</v>
      </c>
      <c r="P509" s="1" t="n">
        <f aca="false">VLOOKUP("CTR"&amp;N509,Cumul_par_Code_tarifaire!B$3:K$1003,2,0)</f>
        <v>0</v>
      </c>
      <c r="Q509" s="1" t="n">
        <f aca="false">IF(L509&lt;&gt;"",L$20,IF(M509&lt;&gt;"",M$20,VLOOKUP("CTR"&amp;N509,Cumul_par_Code_tarifaire!B$3:K$1003,9,0)))</f>
        <v>1003</v>
      </c>
      <c r="R509" s="1" t="n">
        <f aca="false">IF(OR(L509&lt;&gt;"",M509&lt;&gt;""),R$21,VLOOKUP("CTR"&amp;N509,Cumul_par_Code_tarifaire!B$3:K$1003,10,0))</f>
        <v>1.95</v>
      </c>
    </row>
    <row r="510" customFormat="false" ht="12.8" hidden="false" customHeight="false" outlineLevel="0" collapsed="false">
      <c r="A510" s="73" t="s">
        <v>666</v>
      </c>
      <c r="B510" s="74" t="s">
        <v>688</v>
      </c>
      <c r="C510" s="75"/>
      <c r="D510" s="39" t="str">
        <f aca="false">IF(L510=L$22,L$21,IF(M510=M$22,M$21,K510))</f>
        <v>G5</v>
      </c>
      <c r="E510" s="82" t="n">
        <f aca="false">Q510</f>
        <v>1003</v>
      </c>
      <c r="F510" s="20"/>
      <c r="G510" s="77" t="n">
        <f aca="false">R510</f>
        <v>1.95</v>
      </c>
      <c r="H510" s="77" t="n">
        <f aca="false">G510*C510</f>
        <v>0</v>
      </c>
      <c r="I510" s="85" t="s">
        <v>330</v>
      </c>
      <c r="K510" s="78" t="s">
        <v>61</v>
      </c>
      <c r="L510" s="41"/>
      <c r="M510" s="78"/>
      <c r="N510" s="78" t="n">
        <v>1003</v>
      </c>
      <c r="O510" s="79" t="n">
        <f aca="false">IF(AND(L510="",M510=""),N510,"")</f>
        <v>1003</v>
      </c>
      <c r="P510" s="1" t="n">
        <f aca="false">VLOOKUP("CTR"&amp;N510,Cumul_par_Code_tarifaire!B$3:K$1003,2,0)</f>
        <v>0</v>
      </c>
      <c r="Q510" s="1" t="n">
        <f aca="false">IF(L510&lt;&gt;"",L$20,IF(M510&lt;&gt;"",M$20,VLOOKUP("CTR"&amp;N510,Cumul_par_Code_tarifaire!B$3:K$1003,9,0)))</f>
        <v>1003</v>
      </c>
      <c r="R510" s="1" t="n">
        <f aca="false">IF(OR(L510&lt;&gt;"",M510&lt;&gt;""),R$21,VLOOKUP("CTR"&amp;N510,Cumul_par_Code_tarifaire!B$3:K$1003,10,0))</f>
        <v>1.95</v>
      </c>
    </row>
    <row r="511" customFormat="false" ht="12.8" hidden="false" customHeight="false" outlineLevel="0" collapsed="false">
      <c r="A511" s="73" t="s">
        <v>666</v>
      </c>
      <c r="B511" s="74" t="s">
        <v>689</v>
      </c>
      <c r="C511" s="75"/>
      <c r="D511" s="39" t="str">
        <f aca="false">IF(L511=L$22,L$21,IF(M511=M$22,M$21,K511))</f>
        <v>G5</v>
      </c>
      <c r="E511" s="82" t="n">
        <f aca="false">Q511</f>
        <v>1003</v>
      </c>
      <c r="F511" s="20"/>
      <c r="G511" s="77" t="n">
        <f aca="false">R511</f>
        <v>1.95</v>
      </c>
      <c r="H511" s="77" t="n">
        <f aca="false">G511*C511</f>
        <v>0</v>
      </c>
      <c r="I511" s="85" t="s">
        <v>330</v>
      </c>
      <c r="K511" s="78" t="s">
        <v>61</v>
      </c>
      <c r="L511" s="41"/>
      <c r="M511" s="78"/>
      <c r="N511" s="78" t="n">
        <v>1003</v>
      </c>
      <c r="O511" s="79" t="n">
        <f aca="false">IF(AND(L511="",M511=""),N511,"")</f>
        <v>1003</v>
      </c>
      <c r="P511" s="1" t="n">
        <f aca="false">VLOOKUP("CTR"&amp;N511,Cumul_par_Code_tarifaire!B$3:K$1003,2,0)</f>
        <v>0</v>
      </c>
      <c r="Q511" s="1" t="n">
        <f aca="false">IF(L511&lt;&gt;"",L$20,IF(M511&lt;&gt;"",M$20,VLOOKUP("CTR"&amp;N511,Cumul_par_Code_tarifaire!B$3:K$1003,9,0)))</f>
        <v>1003</v>
      </c>
      <c r="R511" s="1" t="n">
        <f aca="false">IF(OR(L511&lt;&gt;"",M511&lt;&gt;""),R$21,VLOOKUP("CTR"&amp;N511,Cumul_par_Code_tarifaire!B$3:K$1003,10,0))</f>
        <v>1.95</v>
      </c>
    </row>
    <row r="512" customFormat="false" ht="12.8" hidden="false" customHeight="false" outlineLevel="0" collapsed="false">
      <c r="A512" s="73" t="s">
        <v>666</v>
      </c>
      <c r="B512" s="74" t="s">
        <v>690</v>
      </c>
      <c r="C512" s="75"/>
      <c r="D512" s="39" t="str">
        <f aca="false">IF(L512=L$22,L$21,IF(M512=M$22,M$21,K512))</f>
        <v>G5</v>
      </c>
      <c r="E512" s="82" t="n">
        <f aca="false">Q512</f>
        <v>1003</v>
      </c>
      <c r="F512" s="20"/>
      <c r="G512" s="77" t="n">
        <f aca="false">R512</f>
        <v>1.95</v>
      </c>
      <c r="H512" s="77" t="n">
        <f aca="false">G512*C512</f>
        <v>0</v>
      </c>
      <c r="I512" s="85" t="s">
        <v>330</v>
      </c>
      <c r="K512" s="78" t="s">
        <v>61</v>
      </c>
      <c r="L512" s="41"/>
      <c r="M512" s="78"/>
      <c r="N512" s="78" t="n">
        <v>1003</v>
      </c>
      <c r="O512" s="79" t="n">
        <f aca="false">IF(AND(L512="",M512=""),N512,"")</f>
        <v>1003</v>
      </c>
      <c r="P512" s="1" t="n">
        <f aca="false">VLOOKUP("CTR"&amp;N512,Cumul_par_Code_tarifaire!B$3:K$1003,2,0)</f>
        <v>0</v>
      </c>
      <c r="Q512" s="1" t="n">
        <f aca="false">IF(L512&lt;&gt;"",L$20,IF(M512&lt;&gt;"",M$20,VLOOKUP("CTR"&amp;N512,Cumul_par_Code_tarifaire!B$3:K$1003,9,0)))</f>
        <v>1003</v>
      </c>
      <c r="R512" s="1" t="n">
        <f aca="false">IF(OR(L512&lt;&gt;"",M512&lt;&gt;""),R$21,VLOOKUP("CTR"&amp;N512,Cumul_par_Code_tarifaire!B$3:K$1003,10,0))</f>
        <v>1.95</v>
      </c>
    </row>
    <row r="513" s="5" customFormat="true" ht="12.8" hidden="true" customHeight="false" outlineLevel="0" collapsed="false">
      <c r="A513" s="73" t="s">
        <v>691</v>
      </c>
      <c r="B513" s="74" t="s">
        <v>692</v>
      </c>
      <c r="C513" s="75"/>
      <c r="D513" s="39" t="str">
        <f aca="false">IF(L513=L$22,L$21,IF(M513=M$22,M$21,K513))</f>
        <v>non dispo 2022</v>
      </c>
      <c r="E513" s="82" t="str">
        <f aca="false">Q513</f>
        <v>Nous Consulter</v>
      </c>
      <c r="F513" s="20"/>
      <c r="G513" s="77" t="n">
        <f aca="false">R513</f>
        <v>0</v>
      </c>
      <c r="H513" s="77" t="n">
        <f aca="false">G513*C513</f>
        <v>0</v>
      </c>
      <c r="I513" s="1" t="s">
        <v>385</v>
      </c>
      <c r="J513" s="1"/>
      <c r="K513" s="78" t="s">
        <v>323</v>
      </c>
      <c r="L513" s="41" t="s">
        <v>34</v>
      </c>
      <c r="M513" s="78"/>
      <c r="N513" s="78" t="n">
        <v>1027</v>
      </c>
      <c r="O513" s="79" t="str">
        <f aca="false">IF(AND(L513="",M513=""),N513,"")</f>
        <v/>
      </c>
      <c r="P513" s="1" t="n">
        <f aca="false">VLOOKUP("CTR"&amp;N513,Cumul_par_Code_tarifaire!B$3:K$1003,2,0)</f>
        <v>0</v>
      </c>
      <c r="Q513" s="1" t="str">
        <f aca="false">IF(L513&lt;&gt;"",L$20,IF(M513&lt;&gt;"",M$20,VLOOKUP("CTR"&amp;N513,Cumul_par_Code_tarifaire!B$3:K$1003,9,0)))</f>
        <v>Nous Consulter</v>
      </c>
      <c r="R513" s="1" t="n">
        <f aca="false">IF(OR(L513&lt;&gt;"",M513&lt;&gt;""),R$21,VLOOKUP("CTR"&amp;N513,Cumul_par_Code_tarifaire!B$3:K$1003,10,0))</f>
        <v>0</v>
      </c>
      <c r="S513" s="1"/>
    </row>
    <row r="514" customFormat="false" ht="12.8" hidden="false" customHeight="false" outlineLevel="0" collapsed="false">
      <c r="A514" s="73" t="s">
        <v>693</v>
      </c>
      <c r="B514" s="74" t="s">
        <v>694</v>
      </c>
      <c r="C514" s="75"/>
      <c r="D514" s="39" t="str">
        <f aca="false">IF(L514=L$22,L$21,IF(M514=M$22,M$21,K514))</f>
        <v>M3</v>
      </c>
      <c r="E514" s="82" t="n">
        <f aca="false">Q514</f>
        <v>1027</v>
      </c>
      <c r="F514" s="20"/>
      <c r="G514" s="77" t="n">
        <f aca="false">R514</f>
        <v>0.35</v>
      </c>
      <c r="H514" s="77" t="n">
        <f aca="false">G514*C514</f>
        <v>0</v>
      </c>
      <c r="I514" s="1" t="s">
        <v>385</v>
      </c>
      <c r="K514" s="78" t="s">
        <v>323</v>
      </c>
      <c r="L514" s="41"/>
      <c r="M514" s="78"/>
      <c r="N514" s="78" t="n">
        <v>1027</v>
      </c>
      <c r="O514" s="79" t="n">
        <f aca="false">IF(AND(L514="",M514=""),N514,"")</f>
        <v>1027</v>
      </c>
      <c r="P514" s="1" t="n">
        <f aca="false">VLOOKUP("CTR"&amp;N514,Cumul_par_Code_tarifaire!B$3:K$1003,2,0)</f>
        <v>0</v>
      </c>
      <c r="Q514" s="1" t="n">
        <f aca="false">IF(L514&lt;&gt;"",L$20,IF(M514&lt;&gt;"",M$20,VLOOKUP("CTR"&amp;N514,Cumul_par_Code_tarifaire!B$3:K$1003,9,0)))</f>
        <v>1027</v>
      </c>
      <c r="R514" s="1" t="n">
        <f aca="false">IF(OR(L514&lt;&gt;"",M514&lt;&gt;""),R$21,VLOOKUP("CTR"&amp;N514,Cumul_par_Code_tarifaire!B$3:K$1003,10,0))</f>
        <v>0.35</v>
      </c>
    </row>
    <row r="515" customFormat="false" ht="12.8" hidden="false" customHeight="false" outlineLevel="0" collapsed="false">
      <c r="A515" s="73" t="s">
        <v>693</v>
      </c>
      <c r="B515" s="74" t="s">
        <v>248</v>
      </c>
      <c r="C515" s="75"/>
      <c r="D515" s="39" t="str">
        <f aca="false">IF(L515=L$22,L$21,IF(M515=M$22,M$21,K515))</f>
        <v>M3</v>
      </c>
      <c r="E515" s="82" t="n">
        <f aca="false">Q515</f>
        <v>1027</v>
      </c>
      <c r="F515" s="20"/>
      <c r="G515" s="77" t="n">
        <f aca="false">R515</f>
        <v>0.35</v>
      </c>
      <c r="H515" s="77" t="n">
        <f aca="false">G515*C515</f>
        <v>0</v>
      </c>
      <c r="I515" s="1" t="s">
        <v>385</v>
      </c>
      <c r="K515" s="78" t="s">
        <v>323</v>
      </c>
      <c r="L515" s="41"/>
      <c r="M515" s="78"/>
      <c r="N515" s="78" t="n">
        <v>1027</v>
      </c>
      <c r="O515" s="79" t="n">
        <f aca="false">IF(AND(L515="",M515=""),N515,"")</f>
        <v>1027</v>
      </c>
      <c r="P515" s="1" t="n">
        <f aca="false">VLOOKUP("CTR"&amp;N515,Cumul_par_Code_tarifaire!B$3:K$1003,2,0)</f>
        <v>0</v>
      </c>
      <c r="Q515" s="1" t="n">
        <f aca="false">IF(L515&lt;&gt;"",L$20,IF(M515&lt;&gt;"",M$20,VLOOKUP("CTR"&amp;N515,Cumul_par_Code_tarifaire!B$3:K$1003,9,0)))</f>
        <v>1027</v>
      </c>
      <c r="R515" s="1" t="n">
        <f aca="false">IF(OR(L515&lt;&gt;"",M515&lt;&gt;""),R$21,VLOOKUP("CTR"&amp;N515,Cumul_par_Code_tarifaire!B$3:K$1003,10,0))</f>
        <v>0.35</v>
      </c>
    </row>
    <row r="516" customFormat="false" ht="12.8" hidden="false" customHeight="false" outlineLevel="0" collapsed="false">
      <c r="A516" s="73" t="s">
        <v>362</v>
      </c>
      <c r="B516" s="74" t="s">
        <v>695</v>
      </c>
      <c r="C516" s="75"/>
      <c r="D516" s="39" t="str">
        <f aca="false">IF(L516=L$22,L$21,IF(M516=M$22,M$21,K516))</f>
        <v>G5</v>
      </c>
      <c r="E516" s="82" t="n">
        <f aca="false">Q516</f>
        <v>1001</v>
      </c>
      <c r="F516" s="20"/>
      <c r="G516" s="77" t="n">
        <f aca="false">R516</f>
        <v>1.95</v>
      </c>
      <c r="H516" s="77" t="n">
        <f aca="false">G516*C516</f>
        <v>0</v>
      </c>
      <c r="I516" s="85" t="s">
        <v>330</v>
      </c>
      <c r="K516" s="78" t="s">
        <v>61</v>
      </c>
      <c r="L516" s="41"/>
      <c r="M516" s="78"/>
      <c r="N516" s="78" t="n">
        <v>1001</v>
      </c>
      <c r="O516" s="79" t="n">
        <f aca="false">IF(AND(L516="",M516=""),N516,"")</f>
        <v>1001</v>
      </c>
      <c r="P516" s="1" t="n">
        <f aca="false">VLOOKUP("CTR"&amp;N516,Cumul_par_Code_tarifaire!B$3:K$1003,2,0)</f>
        <v>0</v>
      </c>
      <c r="Q516" s="1" t="n">
        <f aca="false">IF(L516&lt;&gt;"",L$20,IF(M516&lt;&gt;"",M$20,VLOOKUP("CTR"&amp;N516,Cumul_par_Code_tarifaire!B$3:K$1003,9,0)))</f>
        <v>1001</v>
      </c>
      <c r="R516" s="1" t="n">
        <f aca="false">IF(OR(L516&lt;&gt;"",M516&lt;&gt;""),R$21,VLOOKUP("CTR"&amp;N516,Cumul_par_Code_tarifaire!B$3:K$1003,10,0))</f>
        <v>1.95</v>
      </c>
    </row>
    <row r="517" customFormat="false" ht="12.8" hidden="false" customHeight="false" outlineLevel="0" collapsed="false">
      <c r="A517" s="73" t="s">
        <v>362</v>
      </c>
      <c r="B517" s="74" t="s">
        <v>696</v>
      </c>
      <c r="C517" s="75"/>
      <c r="D517" s="39" t="str">
        <f aca="false">IF(L517=L$22,L$21,IF(M517=M$22,M$21,K517))</f>
        <v>G5</v>
      </c>
      <c r="E517" s="82" t="n">
        <f aca="false">Q517</f>
        <v>1001</v>
      </c>
      <c r="F517" s="20"/>
      <c r="G517" s="77" t="n">
        <f aca="false">R517</f>
        <v>1.95</v>
      </c>
      <c r="H517" s="77" t="n">
        <f aca="false">G517*C517</f>
        <v>0</v>
      </c>
      <c r="I517" s="85" t="s">
        <v>330</v>
      </c>
      <c r="K517" s="78" t="s">
        <v>61</v>
      </c>
      <c r="L517" s="41"/>
      <c r="M517" s="78"/>
      <c r="N517" s="78" t="n">
        <v>1001</v>
      </c>
      <c r="O517" s="79" t="n">
        <f aca="false">IF(AND(L517="",M517=""),N517,"")</f>
        <v>1001</v>
      </c>
      <c r="P517" s="1" t="n">
        <f aca="false">VLOOKUP("CTR"&amp;N517,Cumul_par_Code_tarifaire!B$3:K$1003,2,0)</f>
        <v>0</v>
      </c>
      <c r="Q517" s="1" t="n">
        <f aca="false">IF(L517&lt;&gt;"",L$20,IF(M517&lt;&gt;"",M$20,VLOOKUP("CTR"&amp;N517,Cumul_par_Code_tarifaire!B$3:K$1003,9,0)))</f>
        <v>1001</v>
      </c>
      <c r="R517" s="1" t="n">
        <f aca="false">IF(OR(L517&lt;&gt;"",M517&lt;&gt;""),R$21,VLOOKUP("CTR"&amp;N517,Cumul_par_Code_tarifaire!B$3:K$1003,10,0))</f>
        <v>1.95</v>
      </c>
    </row>
    <row r="518" customFormat="false" ht="12.8" hidden="false" customHeight="false" outlineLevel="0" collapsed="false">
      <c r="A518" s="73" t="s">
        <v>362</v>
      </c>
      <c r="B518" s="74" t="s">
        <v>697</v>
      </c>
      <c r="C518" s="75"/>
      <c r="D518" s="39" t="str">
        <f aca="false">IF(L518=L$22,L$21,IF(M518=M$22,M$21,K518))</f>
        <v>G5</v>
      </c>
      <c r="E518" s="82" t="n">
        <f aca="false">Q518</f>
        <v>1001</v>
      </c>
      <c r="F518" s="20"/>
      <c r="G518" s="77" t="n">
        <f aca="false">R518</f>
        <v>1.95</v>
      </c>
      <c r="H518" s="77" t="n">
        <f aca="false">G518*C518</f>
        <v>0</v>
      </c>
      <c r="I518" s="85" t="s">
        <v>330</v>
      </c>
      <c r="K518" s="78" t="s">
        <v>61</v>
      </c>
      <c r="L518" s="41"/>
      <c r="M518" s="78"/>
      <c r="N518" s="78" t="n">
        <v>1001</v>
      </c>
      <c r="O518" s="79" t="n">
        <f aca="false">IF(AND(L518="",M518=""),N518,"")</f>
        <v>1001</v>
      </c>
      <c r="P518" s="1" t="n">
        <f aca="false">VLOOKUP("CTR"&amp;N518,Cumul_par_Code_tarifaire!B$3:K$1003,2,0)</f>
        <v>0</v>
      </c>
      <c r="Q518" s="1" t="n">
        <f aca="false">IF(L518&lt;&gt;"",L$20,IF(M518&lt;&gt;"",M$20,VLOOKUP("CTR"&amp;N518,Cumul_par_Code_tarifaire!B$3:K$1003,9,0)))</f>
        <v>1001</v>
      </c>
      <c r="R518" s="1" t="n">
        <f aca="false">IF(OR(L518&lt;&gt;"",M518&lt;&gt;""),R$21,VLOOKUP("CTR"&amp;N518,Cumul_par_Code_tarifaire!B$3:K$1003,10,0))</f>
        <v>1.95</v>
      </c>
    </row>
    <row r="519" customFormat="false" ht="12.8" hidden="false" customHeight="false" outlineLevel="0" collapsed="false">
      <c r="A519" s="73" t="s">
        <v>362</v>
      </c>
      <c r="B519" s="74" t="s">
        <v>698</v>
      </c>
      <c r="C519" s="75"/>
      <c r="D519" s="39" t="str">
        <f aca="false">IF(L519=L$22,L$21,IF(M519=M$22,M$21,K519))</f>
        <v>G5</v>
      </c>
      <c r="E519" s="82" t="n">
        <f aca="false">Q519</f>
        <v>1001</v>
      </c>
      <c r="F519" s="20"/>
      <c r="G519" s="77" t="n">
        <f aca="false">R519</f>
        <v>1.95</v>
      </c>
      <c r="H519" s="77" t="n">
        <f aca="false">G519*C519</f>
        <v>0</v>
      </c>
      <c r="I519" s="85" t="s">
        <v>330</v>
      </c>
      <c r="K519" s="78" t="s">
        <v>61</v>
      </c>
      <c r="L519" s="41"/>
      <c r="M519" s="78"/>
      <c r="N519" s="78" t="n">
        <v>1001</v>
      </c>
      <c r="O519" s="79" t="n">
        <f aca="false">IF(AND(L519="",M519=""),N519,"")</f>
        <v>1001</v>
      </c>
      <c r="P519" s="1" t="n">
        <f aca="false">VLOOKUP("CTR"&amp;N519,Cumul_par_Code_tarifaire!B$3:K$1003,2,0)</f>
        <v>0</v>
      </c>
      <c r="Q519" s="1" t="n">
        <f aca="false">IF(L519&lt;&gt;"",L$20,IF(M519&lt;&gt;"",M$20,VLOOKUP("CTR"&amp;N519,Cumul_par_Code_tarifaire!B$3:K$1003,9,0)))</f>
        <v>1001</v>
      </c>
      <c r="R519" s="1" t="n">
        <f aca="false">IF(OR(L519&lt;&gt;"",M519&lt;&gt;""),R$21,VLOOKUP("CTR"&amp;N519,Cumul_par_Code_tarifaire!B$3:K$1003,10,0))</f>
        <v>1.95</v>
      </c>
    </row>
    <row r="520" customFormat="false" ht="12.8" hidden="false" customHeight="false" outlineLevel="0" collapsed="false">
      <c r="A520" s="73" t="s">
        <v>362</v>
      </c>
      <c r="B520" s="74" t="s">
        <v>699</v>
      </c>
      <c r="C520" s="75"/>
      <c r="D520" s="39" t="str">
        <f aca="false">IF(L520=L$22,L$21,IF(M520=M$22,M$21,K520))</f>
        <v>G5</v>
      </c>
      <c r="E520" s="82" t="n">
        <f aca="false">Q520</f>
        <v>1001</v>
      </c>
      <c r="F520" s="20"/>
      <c r="G520" s="77" t="n">
        <f aca="false">R520</f>
        <v>1.95</v>
      </c>
      <c r="H520" s="77" t="n">
        <f aca="false">G520*C520</f>
        <v>0</v>
      </c>
      <c r="I520" s="85" t="s">
        <v>330</v>
      </c>
      <c r="K520" s="78" t="s">
        <v>61</v>
      </c>
      <c r="L520" s="41"/>
      <c r="M520" s="78"/>
      <c r="N520" s="78" t="n">
        <v>1001</v>
      </c>
      <c r="O520" s="79" t="n">
        <f aca="false">IF(AND(L520="",M520=""),N520,"")</f>
        <v>1001</v>
      </c>
      <c r="P520" s="1" t="n">
        <f aca="false">VLOOKUP("CTR"&amp;N520,Cumul_par_Code_tarifaire!B$3:K$1003,2,0)</f>
        <v>0</v>
      </c>
      <c r="Q520" s="1" t="n">
        <f aca="false">IF(L520&lt;&gt;"",L$20,IF(M520&lt;&gt;"",M$20,VLOOKUP("CTR"&amp;N520,Cumul_par_Code_tarifaire!B$3:K$1003,9,0)))</f>
        <v>1001</v>
      </c>
      <c r="R520" s="1" t="n">
        <f aca="false">IF(OR(L520&lt;&gt;"",M520&lt;&gt;""),R$21,VLOOKUP("CTR"&amp;N520,Cumul_par_Code_tarifaire!B$3:K$1003,10,0))</f>
        <v>1.95</v>
      </c>
    </row>
    <row r="521" customFormat="false" ht="12.8" hidden="false" customHeight="false" outlineLevel="0" collapsed="false">
      <c r="A521" s="73" t="s">
        <v>362</v>
      </c>
      <c r="B521" s="74" t="s">
        <v>700</v>
      </c>
      <c r="C521" s="29"/>
      <c r="D521" s="39" t="str">
        <f aca="false">IF(L521=L$22,L$21,IF(M521=M$22,M$21,K521))</f>
        <v>G5</v>
      </c>
      <c r="E521" s="82" t="n">
        <f aca="false">Q521</f>
        <v>1001</v>
      </c>
      <c r="F521" s="20"/>
      <c r="G521" s="77" t="n">
        <f aca="false">R521</f>
        <v>1.95</v>
      </c>
      <c r="H521" s="77" t="n">
        <f aca="false">G521*C521</f>
        <v>0</v>
      </c>
      <c r="I521" s="85" t="s">
        <v>330</v>
      </c>
      <c r="K521" s="78" t="s">
        <v>61</v>
      </c>
      <c r="L521" s="41"/>
      <c r="M521" s="78"/>
      <c r="N521" s="78" t="n">
        <v>1001</v>
      </c>
      <c r="O521" s="79" t="n">
        <f aca="false">IF(AND(L521="",M521=""),N521,"")</f>
        <v>1001</v>
      </c>
      <c r="P521" s="1" t="n">
        <f aca="false">VLOOKUP("CTR"&amp;N521,Cumul_par_Code_tarifaire!B$3:K$1003,2,0)</f>
        <v>0</v>
      </c>
      <c r="Q521" s="1" t="n">
        <f aca="false">IF(L521&lt;&gt;"",L$20,IF(M521&lt;&gt;"",M$20,VLOOKUP("CTR"&amp;N521,Cumul_par_Code_tarifaire!B$3:K$1003,9,0)))</f>
        <v>1001</v>
      </c>
      <c r="R521" s="1" t="n">
        <f aca="false">IF(OR(L521&lt;&gt;"",M521&lt;&gt;""),R$21,VLOOKUP("CTR"&amp;N521,Cumul_par_Code_tarifaire!B$3:K$1003,10,0))</f>
        <v>1.95</v>
      </c>
    </row>
    <row r="522" customFormat="false" ht="12.8" hidden="false" customHeight="false" outlineLevel="0" collapsed="false">
      <c r="A522" s="73" t="s">
        <v>362</v>
      </c>
      <c r="B522" s="74" t="s">
        <v>701</v>
      </c>
      <c r="C522" s="29"/>
      <c r="D522" s="39" t="str">
        <f aca="false">IF(L522=L$22,L$21,IF(M522=M$22,M$21,K522))</f>
        <v>G5</v>
      </c>
      <c r="E522" s="82" t="n">
        <f aca="false">Q522</f>
        <v>1001</v>
      </c>
      <c r="F522" s="20"/>
      <c r="G522" s="77" t="n">
        <f aca="false">R522</f>
        <v>1.95</v>
      </c>
      <c r="H522" s="77" t="n">
        <f aca="false">G522*C522</f>
        <v>0</v>
      </c>
      <c r="I522" s="85" t="s">
        <v>330</v>
      </c>
      <c r="K522" s="78" t="s">
        <v>61</v>
      </c>
      <c r="L522" s="41"/>
      <c r="M522" s="78"/>
      <c r="N522" s="78" t="n">
        <v>1001</v>
      </c>
      <c r="O522" s="79" t="n">
        <f aca="false">IF(AND(L522="",M522=""),N522,"")</f>
        <v>1001</v>
      </c>
      <c r="P522" s="1" t="n">
        <f aca="false">VLOOKUP("CTR"&amp;N522,Cumul_par_Code_tarifaire!B$3:K$1003,2,0)</f>
        <v>0</v>
      </c>
      <c r="Q522" s="1" t="n">
        <f aca="false">IF(L522&lt;&gt;"",L$20,IF(M522&lt;&gt;"",M$20,VLOOKUP("CTR"&amp;N522,Cumul_par_Code_tarifaire!B$3:K$1003,9,0)))</f>
        <v>1001</v>
      </c>
      <c r="R522" s="1" t="n">
        <f aca="false">IF(OR(L522&lt;&gt;"",M522&lt;&gt;""),R$21,VLOOKUP("CTR"&amp;N522,Cumul_par_Code_tarifaire!B$3:K$1003,10,0))</f>
        <v>1.95</v>
      </c>
    </row>
    <row r="523" customFormat="false" ht="12.8" hidden="false" customHeight="false" outlineLevel="0" collapsed="false">
      <c r="A523" s="73" t="s">
        <v>362</v>
      </c>
      <c r="B523" s="74" t="s">
        <v>702</v>
      </c>
      <c r="C523" s="29"/>
      <c r="D523" s="39" t="str">
        <f aca="false">IF(L523=L$22,L$21,IF(M523=M$22,M$21,K523))</f>
        <v>G5</v>
      </c>
      <c r="E523" s="82" t="n">
        <f aca="false">Q523</f>
        <v>1001</v>
      </c>
      <c r="F523" s="20"/>
      <c r="G523" s="77" t="n">
        <f aca="false">R523</f>
        <v>1.95</v>
      </c>
      <c r="H523" s="77" t="n">
        <f aca="false">G523*C523</f>
        <v>0</v>
      </c>
      <c r="I523" s="85" t="s">
        <v>330</v>
      </c>
      <c r="K523" s="78" t="s">
        <v>61</v>
      </c>
      <c r="L523" s="41"/>
      <c r="M523" s="78"/>
      <c r="N523" s="78" t="n">
        <v>1001</v>
      </c>
      <c r="O523" s="79" t="n">
        <f aca="false">IF(AND(L523="",M523=""),N523,"")</f>
        <v>1001</v>
      </c>
      <c r="P523" s="1" t="n">
        <f aca="false">VLOOKUP("CTR"&amp;N523,Cumul_par_Code_tarifaire!B$3:K$1003,2,0)</f>
        <v>0</v>
      </c>
      <c r="Q523" s="1" t="n">
        <f aca="false">IF(L523&lt;&gt;"",L$20,IF(M523&lt;&gt;"",M$20,VLOOKUP("CTR"&amp;N523,Cumul_par_Code_tarifaire!B$3:K$1003,9,0)))</f>
        <v>1001</v>
      </c>
      <c r="R523" s="1" t="n">
        <f aca="false">IF(OR(L523&lt;&gt;"",M523&lt;&gt;""),R$21,VLOOKUP("CTR"&amp;N523,Cumul_par_Code_tarifaire!B$3:K$1003,10,0))</f>
        <v>1.95</v>
      </c>
    </row>
    <row r="524" customFormat="false" ht="12.8" hidden="false" customHeight="false" outlineLevel="0" collapsed="false">
      <c r="A524" s="73" t="s">
        <v>362</v>
      </c>
      <c r="B524" s="74" t="s">
        <v>703</v>
      </c>
      <c r="C524" s="29"/>
      <c r="D524" s="39" t="str">
        <f aca="false">IF(L524=L$22,L$21,IF(M524=M$22,M$21,K524))</f>
        <v>G5</v>
      </c>
      <c r="E524" s="82" t="n">
        <f aca="false">Q524</f>
        <v>1001</v>
      </c>
      <c r="F524" s="20"/>
      <c r="G524" s="77" t="n">
        <f aca="false">R524</f>
        <v>1.95</v>
      </c>
      <c r="H524" s="77" t="n">
        <f aca="false">G524*C524</f>
        <v>0</v>
      </c>
      <c r="I524" s="85" t="s">
        <v>330</v>
      </c>
      <c r="K524" s="78" t="s">
        <v>61</v>
      </c>
      <c r="L524" s="41"/>
      <c r="M524" s="78"/>
      <c r="N524" s="78" t="n">
        <v>1001</v>
      </c>
      <c r="O524" s="79" t="n">
        <f aca="false">IF(AND(L524="",M524=""),N524,"")</f>
        <v>1001</v>
      </c>
      <c r="P524" s="1" t="n">
        <f aca="false">VLOOKUP("CTR"&amp;N524,Cumul_par_Code_tarifaire!B$3:K$1003,2,0)</f>
        <v>0</v>
      </c>
      <c r="Q524" s="1" t="n">
        <f aca="false">IF(L524&lt;&gt;"",L$20,IF(M524&lt;&gt;"",M$20,VLOOKUP("CTR"&amp;N524,Cumul_par_Code_tarifaire!B$3:K$1003,9,0)))</f>
        <v>1001</v>
      </c>
      <c r="R524" s="1" t="n">
        <f aca="false">IF(OR(L524&lt;&gt;"",M524&lt;&gt;""),R$21,VLOOKUP("CTR"&amp;N524,Cumul_par_Code_tarifaire!B$3:K$1003,10,0))</f>
        <v>1.95</v>
      </c>
    </row>
    <row r="525" customFormat="false" ht="12.8" hidden="false" customHeight="false" outlineLevel="0" collapsed="false">
      <c r="A525" s="73" t="s">
        <v>362</v>
      </c>
      <c r="B525" s="74" t="s">
        <v>704</v>
      </c>
      <c r="C525" s="29"/>
      <c r="D525" s="39" t="str">
        <f aca="false">IF(L525=L$22,L$21,IF(M525=M$22,M$21,K525))</f>
        <v>G5</v>
      </c>
      <c r="E525" s="82" t="n">
        <f aca="false">Q525</f>
        <v>1001</v>
      </c>
      <c r="F525" s="20"/>
      <c r="G525" s="77" t="n">
        <f aca="false">R525</f>
        <v>1.95</v>
      </c>
      <c r="H525" s="77" t="n">
        <f aca="false">G525*C525</f>
        <v>0</v>
      </c>
      <c r="I525" s="85" t="s">
        <v>330</v>
      </c>
      <c r="K525" s="78" t="s">
        <v>61</v>
      </c>
      <c r="L525" s="41"/>
      <c r="M525" s="78"/>
      <c r="N525" s="78" t="n">
        <v>1001</v>
      </c>
      <c r="O525" s="79" t="n">
        <f aca="false">IF(AND(L525="",M525=""),N525,"")</f>
        <v>1001</v>
      </c>
      <c r="P525" s="1" t="n">
        <f aca="false">VLOOKUP("CTR"&amp;N525,Cumul_par_Code_tarifaire!B$3:K$1003,2,0)</f>
        <v>0</v>
      </c>
      <c r="Q525" s="1" t="n">
        <f aca="false">IF(L525&lt;&gt;"",L$20,IF(M525&lt;&gt;"",M$20,VLOOKUP("CTR"&amp;N525,Cumul_par_Code_tarifaire!B$3:K$1003,9,0)))</f>
        <v>1001</v>
      </c>
      <c r="R525" s="1" t="n">
        <f aca="false">IF(OR(L525&lt;&gt;"",M525&lt;&gt;""),R$21,VLOOKUP("CTR"&amp;N525,Cumul_par_Code_tarifaire!B$3:K$1003,10,0))</f>
        <v>1.95</v>
      </c>
    </row>
    <row r="526" customFormat="false" ht="12.8" hidden="false" customHeight="false" outlineLevel="0" collapsed="false">
      <c r="A526" s="73" t="s">
        <v>362</v>
      </c>
      <c r="B526" s="74" t="s">
        <v>705</v>
      </c>
      <c r="C526" s="75"/>
      <c r="D526" s="39" t="str">
        <f aca="false">IF(L526=L$22,L$21,IF(M526=M$22,M$21,K526))</f>
        <v>G5</v>
      </c>
      <c r="E526" s="82" t="n">
        <f aca="false">Q526</f>
        <v>1001</v>
      </c>
      <c r="F526" s="20"/>
      <c r="G526" s="77" t="n">
        <f aca="false">R526</f>
        <v>1.95</v>
      </c>
      <c r="H526" s="77" t="n">
        <f aca="false">G526*C526</f>
        <v>0</v>
      </c>
      <c r="I526" s="85" t="s">
        <v>330</v>
      </c>
      <c r="K526" s="78" t="s">
        <v>61</v>
      </c>
      <c r="L526" s="41"/>
      <c r="M526" s="78"/>
      <c r="N526" s="78" t="n">
        <v>1001</v>
      </c>
      <c r="O526" s="79" t="n">
        <f aca="false">IF(AND(L526="",M526=""),N526,"")</f>
        <v>1001</v>
      </c>
      <c r="P526" s="1" t="n">
        <f aca="false">VLOOKUP("CTR"&amp;N526,Cumul_par_Code_tarifaire!B$3:K$1003,2,0)</f>
        <v>0</v>
      </c>
      <c r="Q526" s="1" t="n">
        <f aca="false">IF(L526&lt;&gt;"",L$20,IF(M526&lt;&gt;"",M$20,VLOOKUP("CTR"&amp;N526,Cumul_par_Code_tarifaire!B$3:K$1003,9,0)))</f>
        <v>1001</v>
      </c>
      <c r="R526" s="1" t="n">
        <f aca="false">IF(OR(L526&lt;&gt;"",M526&lt;&gt;""),R$21,VLOOKUP("CTR"&amp;N526,Cumul_par_Code_tarifaire!B$3:K$1003,10,0))</f>
        <v>1.95</v>
      </c>
    </row>
    <row r="527" customFormat="false" ht="12.8" hidden="false" customHeight="false" outlineLevel="0" collapsed="false">
      <c r="A527" s="73" t="s">
        <v>362</v>
      </c>
      <c r="B527" s="74" t="s">
        <v>706</v>
      </c>
      <c r="C527" s="29"/>
      <c r="D527" s="39" t="str">
        <f aca="false">IF(L527=L$22,L$21,IF(M527=M$22,M$21,K527))</f>
        <v>G5</v>
      </c>
      <c r="E527" s="82" t="n">
        <f aca="false">Q527</f>
        <v>1001</v>
      </c>
      <c r="F527" s="20"/>
      <c r="G527" s="77" t="n">
        <f aca="false">R527</f>
        <v>1.95</v>
      </c>
      <c r="H527" s="77" t="n">
        <f aca="false">G527*C527</f>
        <v>0</v>
      </c>
      <c r="I527" s="85" t="s">
        <v>330</v>
      </c>
      <c r="K527" s="78" t="s">
        <v>61</v>
      </c>
      <c r="L527" s="41"/>
      <c r="M527" s="78"/>
      <c r="N527" s="78" t="n">
        <v>1001</v>
      </c>
      <c r="O527" s="79" t="n">
        <f aca="false">IF(AND(L527="",M527=""),N527,"")</f>
        <v>1001</v>
      </c>
      <c r="P527" s="1" t="n">
        <f aca="false">VLOOKUP("CTR"&amp;N527,Cumul_par_Code_tarifaire!B$3:K$1003,2,0)</f>
        <v>0</v>
      </c>
      <c r="Q527" s="1" t="n">
        <f aca="false">IF(L527&lt;&gt;"",L$20,IF(M527&lt;&gt;"",M$20,VLOOKUP("CTR"&amp;N527,Cumul_par_Code_tarifaire!B$3:K$1003,9,0)))</f>
        <v>1001</v>
      </c>
      <c r="R527" s="1" t="n">
        <f aca="false">IF(OR(L527&lt;&gt;"",M527&lt;&gt;""),R$21,VLOOKUP("CTR"&amp;N527,Cumul_par_Code_tarifaire!B$3:K$1003,10,0))</f>
        <v>1.95</v>
      </c>
    </row>
    <row r="528" customFormat="false" ht="12.8" hidden="false" customHeight="false" outlineLevel="0" collapsed="false">
      <c r="A528" s="73" t="s">
        <v>362</v>
      </c>
      <c r="B528" s="74" t="s">
        <v>707</v>
      </c>
      <c r="C528" s="29"/>
      <c r="D528" s="39" t="str">
        <f aca="false">IF(L528=L$22,L$21,IF(M528=M$22,M$21,K528))</f>
        <v>G5</v>
      </c>
      <c r="E528" s="82" t="n">
        <f aca="false">Q528</f>
        <v>1001</v>
      </c>
      <c r="F528" s="20"/>
      <c r="G528" s="77" t="n">
        <f aca="false">R528</f>
        <v>1.95</v>
      </c>
      <c r="H528" s="77" t="n">
        <f aca="false">G528*C528</f>
        <v>0</v>
      </c>
      <c r="I528" s="85" t="s">
        <v>330</v>
      </c>
      <c r="K528" s="78" t="s">
        <v>61</v>
      </c>
      <c r="L528" s="41"/>
      <c r="M528" s="78"/>
      <c r="N528" s="78" t="n">
        <v>1001</v>
      </c>
      <c r="O528" s="79" t="n">
        <f aca="false">IF(AND(L528="",M528=""),N528,"")</f>
        <v>1001</v>
      </c>
      <c r="P528" s="1" t="n">
        <f aca="false">VLOOKUP("CTR"&amp;N528,Cumul_par_Code_tarifaire!B$3:K$1003,2,0)</f>
        <v>0</v>
      </c>
      <c r="Q528" s="1" t="n">
        <f aca="false">IF(L528&lt;&gt;"",L$20,IF(M528&lt;&gt;"",M$20,VLOOKUP("CTR"&amp;N528,Cumul_par_Code_tarifaire!B$3:K$1003,9,0)))</f>
        <v>1001</v>
      </c>
      <c r="R528" s="1" t="n">
        <f aca="false">IF(OR(L528&lt;&gt;"",M528&lt;&gt;""),R$21,VLOOKUP("CTR"&amp;N528,Cumul_par_Code_tarifaire!B$3:K$1003,10,0))</f>
        <v>1.95</v>
      </c>
    </row>
    <row r="529" customFormat="false" ht="12.8" hidden="false" customHeight="false" outlineLevel="0" collapsed="false">
      <c r="A529" s="73" t="s">
        <v>362</v>
      </c>
      <c r="B529" s="74" t="s">
        <v>708</v>
      </c>
      <c r="C529" s="29"/>
      <c r="D529" s="39" t="str">
        <f aca="false">IF(L529=L$22,L$21,IF(M529=M$22,M$21,K529))</f>
        <v>G5</v>
      </c>
      <c r="E529" s="82" t="n">
        <f aca="false">Q529</f>
        <v>1001</v>
      </c>
      <c r="F529" s="20"/>
      <c r="G529" s="77" t="n">
        <f aca="false">R529</f>
        <v>1.95</v>
      </c>
      <c r="H529" s="77" t="n">
        <f aca="false">G529*C529</f>
        <v>0</v>
      </c>
      <c r="I529" s="85" t="s">
        <v>330</v>
      </c>
      <c r="K529" s="78" t="s">
        <v>61</v>
      </c>
      <c r="L529" s="41"/>
      <c r="M529" s="78"/>
      <c r="N529" s="78" t="n">
        <v>1001</v>
      </c>
      <c r="O529" s="79" t="n">
        <f aca="false">IF(AND(L529="",M529=""),N529,"")</f>
        <v>1001</v>
      </c>
      <c r="P529" s="1" t="n">
        <f aca="false">VLOOKUP("CTR"&amp;N529,Cumul_par_Code_tarifaire!B$3:K$1003,2,0)</f>
        <v>0</v>
      </c>
      <c r="Q529" s="1" t="n">
        <f aca="false">IF(L529&lt;&gt;"",L$20,IF(M529&lt;&gt;"",M$20,VLOOKUP("CTR"&amp;N529,Cumul_par_Code_tarifaire!B$3:K$1003,9,0)))</f>
        <v>1001</v>
      </c>
      <c r="R529" s="1" t="n">
        <f aca="false">IF(OR(L529&lt;&gt;"",M529&lt;&gt;""),R$21,VLOOKUP("CTR"&amp;N529,Cumul_par_Code_tarifaire!B$3:K$1003,10,0))</f>
        <v>1.95</v>
      </c>
    </row>
    <row r="530" customFormat="false" ht="12.8" hidden="false" customHeight="false" outlineLevel="0" collapsed="false">
      <c r="A530" s="73" t="s">
        <v>362</v>
      </c>
      <c r="B530" s="74" t="s">
        <v>709</v>
      </c>
      <c r="C530" s="29"/>
      <c r="D530" s="39" t="str">
        <f aca="false">IF(L530=L$22,L$21,IF(M530=M$22,M$21,K530))</f>
        <v>G5</v>
      </c>
      <c r="E530" s="82" t="n">
        <f aca="false">Q530</f>
        <v>1001</v>
      </c>
      <c r="F530" s="20"/>
      <c r="G530" s="77" t="n">
        <f aca="false">R530</f>
        <v>1.95</v>
      </c>
      <c r="H530" s="77" t="n">
        <f aca="false">G530*C530</f>
        <v>0</v>
      </c>
      <c r="I530" s="85" t="s">
        <v>330</v>
      </c>
      <c r="K530" s="78" t="s">
        <v>61</v>
      </c>
      <c r="L530" s="41"/>
      <c r="M530" s="78"/>
      <c r="N530" s="78" t="n">
        <v>1001</v>
      </c>
      <c r="O530" s="79" t="n">
        <f aca="false">IF(AND(L530="",M530=""),N530,"")</f>
        <v>1001</v>
      </c>
      <c r="P530" s="1" t="n">
        <f aca="false">VLOOKUP("CTR"&amp;N530,Cumul_par_Code_tarifaire!B$3:K$1003,2,0)</f>
        <v>0</v>
      </c>
      <c r="Q530" s="1" t="n">
        <f aca="false">IF(L530&lt;&gt;"",L$20,IF(M530&lt;&gt;"",M$20,VLOOKUP("CTR"&amp;N530,Cumul_par_Code_tarifaire!B$3:K$1003,9,0)))</f>
        <v>1001</v>
      </c>
      <c r="R530" s="1" t="n">
        <f aca="false">IF(OR(L530&lt;&gt;"",M530&lt;&gt;""),R$21,VLOOKUP("CTR"&amp;N530,Cumul_par_Code_tarifaire!B$3:K$1003,10,0))</f>
        <v>1.95</v>
      </c>
    </row>
    <row r="531" customFormat="false" ht="12.8" hidden="false" customHeight="false" outlineLevel="0" collapsed="false">
      <c r="A531" s="73" t="s">
        <v>362</v>
      </c>
      <c r="B531" s="74" t="s">
        <v>710</v>
      </c>
      <c r="C531" s="75"/>
      <c r="D531" s="39" t="str">
        <f aca="false">IF(L531=L$22,L$21,IF(M531=M$22,M$21,K531))</f>
        <v>G5</v>
      </c>
      <c r="E531" s="82" t="n">
        <f aca="false">Q531</f>
        <v>1001</v>
      </c>
      <c r="F531" s="20"/>
      <c r="G531" s="77" t="n">
        <f aca="false">R531</f>
        <v>1.95</v>
      </c>
      <c r="H531" s="77" t="n">
        <f aca="false">G531*C531</f>
        <v>0</v>
      </c>
      <c r="I531" s="85" t="s">
        <v>330</v>
      </c>
      <c r="K531" s="78" t="s">
        <v>61</v>
      </c>
      <c r="L531" s="41"/>
      <c r="M531" s="78"/>
      <c r="N531" s="78" t="n">
        <v>1001</v>
      </c>
      <c r="O531" s="79" t="n">
        <f aca="false">IF(AND(L531="",M531=""),N531,"")</f>
        <v>1001</v>
      </c>
      <c r="P531" s="1" t="n">
        <f aca="false">VLOOKUP("CTR"&amp;N531,Cumul_par_Code_tarifaire!B$3:K$1003,2,0)</f>
        <v>0</v>
      </c>
      <c r="Q531" s="1" t="n">
        <f aca="false">IF(L531&lt;&gt;"",L$20,IF(M531&lt;&gt;"",M$20,VLOOKUP("CTR"&amp;N531,Cumul_par_Code_tarifaire!B$3:K$1003,9,0)))</f>
        <v>1001</v>
      </c>
      <c r="R531" s="1" t="n">
        <f aca="false">IF(OR(L531&lt;&gt;"",M531&lt;&gt;""),R$21,VLOOKUP("CTR"&amp;N531,Cumul_par_Code_tarifaire!B$3:K$1003,10,0))</f>
        <v>1.95</v>
      </c>
    </row>
    <row r="532" customFormat="false" ht="12.8" hidden="false" customHeight="false" outlineLevel="0" collapsed="false">
      <c r="A532" s="73" t="s">
        <v>362</v>
      </c>
      <c r="B532" s="74" t="s">
        <v>711</v>
      </c>
      <c r="C532" s="29"/>
      <c r="D532" s="39" t="str">
        <f aca="false">IF(L532=L$22,L$21,IF(M532=M$22,M$21,K532))</f>
        <v>G5</v>
      </c>
      <c r="E532" s="82" t="n">
        <f aca="false">Q532</f>
        <v>1001</v>
      </c>
      <c r="F532" s="20"/>
      <c r="G532" s="77" t="n">
        <f aca="false">R532</f>
        <v>1.95</v>
      </c>
      <c r="H532" s="77" t="n">
        <f aca="false">G532*C532</f>
        <v>0</v>
      </c>
      <c r="I532" s="85" t="s">
        <v>330</v>
      </c>
      <c r="K532" s="78" t="s">
        <v>61</v>
      </c>
      <c r="L532" s="41"/>
      <c r="M532" s="78"/>
      <c r="N532" s="78" t="n">
        <v>1001</v>
      </c>
      <c r="O532" s="79" t="n">
        <f aca="false">IF(AND(L532="",M532=""),N532,"")</f>
        <v>1001</v>
      </c>
      <c r="P532" s="1" t="n">
        <f aca="false">VLOOKUP("CTR"&amp;N532,Cumul_par_Code_tarifaire!B$3:K$1003,2,0)</f>
        <v>0</v>
      </c>
      <c r="Q532" s="1" t="n">
        <f aca="false">IF(L532&lt;&gt;"",L$20,IF(M532&lt;&gt;"",M$20,VLOOKUP("CTR"&amp;N532,Cumul_par_Code_tarifaire!B$3:K$1003,9,0)))</f>
        <v>1001</v>
      </c>
      <c r="R532" s="1" t="n">
        <f aca="false">IF(OR(L532&lt;&gt;"",M532&lt;&gt;""),R$21,VLOOKUP("CTR"&amp;N532,Cumul_par_Code_tarifaire!B$3:K$1003,10,0))</f>
        <v>1.95</v>
      </c>
    </row>
    <row r="533" customFormat="false" ht="12.8" hidden="false" customHeight="false" outlineLevel="0" collapsed="false">
      <c r="A533" s="73" t="s">
        <v>362</v>
      </c>
      <c r="B533" s="74" t="s">
        <v>712</v>
      </c>
      <c r="C533" s="29"/>
      <c r="D533" s="39" t="str">
        <f aca="false">IF(L533=L$22,L$21,IF(M533=M$22,M$21,K533))</f>
        <v>G5</v>
      </c>
      <c r="E533" s="82" t="n">
        <f aca="false">Q533</f>
        <v>1001</v>
      </c>
      <c r="F533" s="20"/>
      <c r="G533" s="77" t="n">
        <f aca="false">R533</f>
        <v>1.95</v>
      </c>
      <c r="H533" s="77" t="n">
        <f aca="false">G533*C533</f>
        <v>0</v>
      </c>
      <c r="I533" s="85" t="s">
        <v>330</v>
      </c>
      <c r="K533" s="78" t="s">
        <v>61</v>
      </c>
      <c r="L533" s="41"/>
      <c r="M533" s="78"/>
      <c r="N533" s="78" t="n">
        <v>1001</v>
      </c>
      <c r="O533" s="79" t="n">
        <f aca="false">IF(AND(L533="",M533=""),N533,"")</f>
        <v>1001</v>
      </c>
      <c r="P533" s="1" t="n">
        <f aca="false">VLOOKUP("CTR"&amp;N533,Cumul_par_Code_tarifaire!B$3:K$1003,2,0)</f>
        <v>0</v>
      </c>
      <c r="Q533" s="1" t="n">
        <f aca="false">IF(L533&lt;&gt;"",L$20,IF(M533&lt;&gt;"",M$20,VLOOKUP("CTR"&amp;N533,Cumul_par_Code_tarifaire!B$3:K$1003,9,0)))</f>
        <v>1001</v>
      </c>
      <c r="R533" s="1" t="n">
        <f aca="false">IF(OR(L533&lt;&gt;"",M533&lt;&gt;""),R$21,VLOOKUP("CTR"&amp;N533,Cumul_par_Code_tarifaire!B$3:K$1003,10,0))</f>
        <v>1.95</v>
      </c>
    </row>
    <row r="534" customFormat="false" ht="12.8" hidden="false" customHeight="false" outlineLevel="0" collapsed="false">
      <c r="A534" s="73" t="s">
        <v>362</v>
      </c>
      <c r="B534" s="74" t="s">
        <v>713</v>
      </c>
      <c r="C534" s="29"/>
      <c r="D534" s="39" t="str">
        <f aca="false">IF(L534=L$22,L$21,IF(M534=M$22,M$21,K534))</f>
        <v>G5</v>
      </c>
      <c r="E534" s="82" t="n">
        <f aca="false">Q534</f>
        <v>1001</v>
      </c>
      <c r="F534" s="20"/>
      <c r="G534" s="77" t="n">
        <f aca="false">R534</f>
        <v>1.95</v>
      </c>
      <c r="H534" s="77" t="n">
        <f aca="false">G534*C534</f>
        <v>0</v>
      </c>
      <c r="I534" s="85" t="s">
        <v>330</v>
      </c>
      <c r="K534" s="78" t="s">
        <v>61</v>
      </c>
      <c r="L534" s="41"/>
      <c r="M534" s="78"/>
      <c r="N534" s="78" t="n">
        <v>1001</v>
      </c>
      <c r="O534" s="79" t="n">
        <f aca="false">IF(AND(L534="",M534=""),N534,"")</f>
        <v>1001</v>
      </c>
      <c r="P534" s="1" t="n">
        <f aca="false">VLOOKUP("CTR"&amp;N534,Cumul_par_Code_tarifaire!B$3:K$1003,2,0)</f>
        <v>0</v>
      </c>
      <c r="Q534" s="1" t="n">
        <f aca="false">IF(L534&lt;&gt;"",L$20,IF(M534&lt;&gt;"",M$20,VLOOKUP("CTR"&amp;N534,Cumul_par_Code_tarifaire!B$3:K$1003,9,0)))</f>
        <v>1001</v>
      </c>
      <c r="R534" s="1" t="n">
        <f aca="false">IF(OR(L534&lt;&gt;"",M534&lt;&gt;""),R$21,VLOOKUP("CTR"&amp;N534,Cumul_par_Code_tarifaire!B$3:K$1003,10,0))</f>
        <v>1.95</v>
      </c>
    </row>
    <row r="535" customFormat="false" ht="12.8" hidden="false" customHeight="false" outlineLevel="0" collapsed="false">
      <c r="A535" s="73" t="s">
        <v>362</v>
      </c>
      <c r="B535" s="74" t="s">
        <v>714</v>
      </c>
      <c r="C535" s="75"/>
      <c r="D535" s="39" t="str">
        <f aca="false">IF(L535=L$22,L$21,IF(M535=M$22,M$21,K535))</f>
        <v>G5</v>
      </c>
      <c r="E535" s="82" t="n">
        <f aca="false">Q535</f>
        <v>1001</v>
      </c>
      <c r="F535" s="20"/>
      <c r="G535" s="77" t="n">
        <f aca="false">R535</f>
        <v>1.95</v>
      </c>
      <c r="H535" s="77" t="n">
        <f aca="false">G535*C535</f>
        <v>0</v>
      </c>
      <c r="I535" s="85" t="s">
        <v>330</v>
      </c>
      <c r="K535" s="78" t="s">
        <v>61</v>
      </c>
      <c r="L535" s="41"/>
      <c r="M535" s="78"/>
      <c r="N535" s="78" t="n">
        <v>1001</v>
      </c>
      <c r="O535" s="79" t="n">
        <f aca="false">IF(AND(L535="",M535=""),N535,"")</f>
        <v>1001</v>
      </c>
      <c r="P535" s="1" t="n">
        <f aca="false">VLOOKUP("CTR"&amp;N535,Cumul_par_Code_tarifaire!B$3:K$1003,2,0)</f>
        <v>0</v>
      </c>
      <c r="Q535" s="1" t="n">
        <f aca="false">IF(L535&lt;&gt;"",L$20,IF(M535&lt;&gt;"",M$20,VLOOKUP("CTR"&amp;N535,Cumul_par_Code_tarifaire!B$3:K$1003,9,0)))</f>
        <v>1001</v>
      </c>
      <c r="R535" s="1" t="n">
        <f aca="false">IF(OR(L535&lt;&gt;"",M535&lt;&gt;""),R$21,VLOOKUP("CTR"&amp;N535,Cumul_par_Code_tarifaire!B$3:K$1003,10,0))</f>
        <v>1.95</v>
      </c>
    </row>
    <row r="536" customFormat="false" ht="12.8" hidden="false" customHeight="false" outlineLevel="0" collapsed="false">
      <c r="A536" s="73" t="s">
        <v>362</v>
      </c>
      <c r="B536" s="74" t="s">
        <v>715</v>
      </c>
      <c r="C536" s="75"/>
      <c r="D536" s="39" t="str">
        <f aca="false">IF(L536=L$22,L$21,IF(M536=M$22,M$21,K536))</f>
        <v>G5</v>
      </c>
      <c r="E536" s="82" t="n">
        <f aca="false">Q536</f>
        <v>1001</v>
      </c>
      <c r="F536" s="20"/>
      <c r="G536" s="77" t="n">
        <f aca="false">R536</f>
        <v>1.95</v>
      </c>
      <c r="H536" s="77" t="n">
        <f aca="false">G536*C536</f>
        <v>0</v>
      </c>
      <c r="I536" s="85" t="s">
        <v>330</v>
      </c>
      <c r="K536" s="78" t="s">
        <v>61</v>
      </c>
      <c r="L536" s="41"/>
      <c r="M536" s="78"/>
      <c r="N536" s="78" t="n">
        <v>1001</v>
      </c>
      <c r="O536" s="79" t="n">
        <f aca="false">IF(AND(L536="",M536=""),N536,"")</f>
        <v>1001</v>
      </c>
      <c r="P536" s="1" t="n">
        <f aca="false">VLOOKUP("CTR"&amp;N536,Cumul_par_Code_tarifaire!B$3:K$1003,2,0)</f>
        <v>0</v>
      </c>
      <c r="Q536" s="1" t="n">
        <f aca="false">IF(L536&lt;&gt;"",L$20,IF(M536&lt;&gt;"",M$20,VLOOKUP("CTR"&amp;N536,Cumul_par_Code_tarifaire!B$3:K$1003,9,0)))</f>
        <v>1001</v>
      </c>
      <c r="R536" s="1" t="n">
        <f aca="false">IF(OR(L536&lt;&gt;"",M536&lt;&gt;""),R$21,VLOOKUP("CTR"&amp;N536,Cumul_par_Code_tarifaire!B$3:K$1003,10,0))</f>
        <v>1.95</v>
      </c>
    </row>
    <row r="537" customFormat="false" ht="12.8" hidden="false" customHeight="false" outlineLevel="0" collapsed="false">
      <c r="A537" s="73" t="s">
        <v>362</v>
      </c>
      <c r="B537" s="74" t="s">
        <v>716</v>
      </c>
      <c r="C537" s="75"/>
      <c r="D537" s="39" t="str">
        <f aca="false">IF(L537=L$22,L$21,IF(M537=M$22,M$21,K537))</f>
        <v>G5</v>
      </c>
      <c r="E537" s="82" t="n">
        <f aca="false">Q537</f>
        <v>1001</v>
      </c>
      <c r="F537" s="20"/>
      <c r="G537" s="77" t="n">
        <f aca="false">R537</f>
        <v>1.95</v>
      </c>
      <c r="H537" s="77" t="n">
        <f aca="false">G537*C537</f>
        <v>0</v>
      </c>
      <c r="I537" s="85" t="s">
        <v>330</v>
      </c>
      <c r="K537" s="78" t="s">
        <v>61</v>
      </c>
      <c r="L537" s="41"/>
      <c r="M537" s="78"/>
      <c r="N537" s="78" t="n">
        <v>1001</v>
      </c>
      <c r="O537" s="79" t="n">
        <f aca="false">IF(AND(L537="",M537=""),N537,"")</f>
        <v>1001</v>
      </c>
      <c r="P537" s="1" t="n">
        <f aca="false">VLOOKUP("CTR"&amp;N537,Cumul_par_Code_tarifaire!B$3:K$1003,2,0)</f>
        <v>0</v>
      </c>
      <c r="Q537" s="1" t="n">
        <f aca="false">IF(L537&lt;&gt;"",L$20,IF(M537&lt;&gt;"",M$20,VLOOKUP("CTR"&amp;N537,Cumul_par_Code_tarifaire!B$3:K$1003,9,0)))</f>
        <v>1001</v>
      </c>
      <c r="R537" s="1" t="n">
        <f aca="false">IF(OR(L537&lt;&gt;"",M537&lt;&gt;""),R$21,VLOOKUP("CTR"&amp;N537,Cumul_par_Code_tarifaire!B$3:K$1003,10,0))</f>
        <v>1.95</v>
      </c>
    </row>
    <row r="538" customFormat="false" ht="12.8" hidden="false" customHeight="false" outlineLevel="0" collapsed="false">
      <c r="A538" s="73" t="s">
        <v>362</v>
      </c>
      <c r="B538" s="74" t="s">
        <v>717</v>
      </c>
      <c r="C538" s="29"/>
      <c r="D538" s="39" t="str">
        <f aca="false">IF(L538=L$22,L$21,IF(M538=M$22,M$21,K538))</f>
        <v>G5</v>
      </c>
      <c r="E538" s="82" t="n">
        <f aca="false">Q538</f>
        <v>1001</v>
      </c>
      <c r="F538" s="20"/>
      <c r="G538" s="77" t="n">
        <f aca="false">R538</f>
        <v>1.95</v>
      </c>
      <c r="H538" s="77" t="n">
        <f aca="false">G538*C538</f>
        <v>0</v>
      </c>
      <c r="I538" s="85" t="s">
        <v>330</v>
      </c>
      <c r="K538" s="78" t="s">
        <v>61</v>
      </c>
      <c r="L538" s="41"/>
      <c r="M538" s="78"/>
      <c r="N538" s="78" t="n">
        <v>1001</v>
      </c>
      <c r="O538" s="79" t="n">
        <f aca="false">IF(AND(L538="",M538=""),N538,"")</f>
        <v>1001</v>
      </c>
      <c r="P538" s="1" t="n">
        <f aca="false">VLOOKUP("CTR"&amp;N538,Cumul_par_Code_tarifaire!B$3:K$1003,2,0)</f>
        <v>0</v>
      </c>
      <c r="Q538" s="1" t="n">
        <f aca="false">IF(L538&lt;&gt;"",L$20,IF(M538&lt;&gt;"",M$20,VLOOKUP("CTR"&amp;N538,Cumul_par_Code_tarifaire!B$3:K$1003,9,0)))</f>
        <v>1001</v>
      </c>
      <c r="R538" s="1" t="n">
        <f aca="false">IF(OR(L538&lt;&gt;"",M538&lt;&gt;""),R$21,VLOOKUP("CTR"&amp;N538,Cumul_par_Code_tarifaire!B$3:K$1003,10,0))</f>
        <v>1.95</v>
      </c>
    </row>
    <row r="539" customFormat="false" ht="12.8" hidden="false" customHeight="false" outlineLevel="0" collapsed="false">
      <c r="A539" s="73" t="s">
        <v>362</v>
      </c>
      <c r="B539" s="74" t="s">
        <v>718</v>
      </c>
      <c r="C539" s="29"/>
      <c r="D539" s="39" t="str">
        <f aca="false">IF(L539=L$22,L$21,IF(M539=M$22,M$21,K539))</f>
        <v>G5</v>
      </c>
      <c r="E539" s="82" t="n">
        <f aca="false">Q539</f>
        <v>1001</v>
      </c>
      <c r="F539" s="20"/>
      <c r="G539" s="77" t="n">
        <f aca="false">R539</f>
        <v>1.95</v>
      </c>
      <c r="H539" s="77" t="n">
        <f aca="false">G539*C539</f>
        <v>0</v>
      </c>
      <c r="I539" s="85" t="s">
        <v>330</v>
      </c>
      <c r="K539" s="78" t="s">
        <v>61</v>
      </c>
      <c r="L539" s="41"/>
      <c r="M539" s="78"/>
      <c r="N539" s="78" t="n">
        <v>1001</v>
      </c>
      <c r="O539" s="79" t="n">
        <f aca="false">IF(AND(L539="",M539=""),N539,"")</f>
        <v>1001</v>
      </c>
      <c r="P539" s="1" t="n">
        <f aca="false">VLOOKUP("CTR"&amp;N539,Cumul_par_Code_tarifaire!B$3:K$1003,2,0)</f>
        <v>0</v>
      </c>
      <c r="Q539" s="1" t="n">
        <f aca="false">IF(L539&lt;&gt;"",L$20,IF(M539&lt;&gt;"",M$20,VLOOKUP("CTR"&amp;N539,Cumul_par_Code_tarifaire!B$3:K$1003,9,0)))</f>
        <v>1001</v>
      </c>
      <c r="R539" s="1" t="n">
        <f aca="false">IF(OR(L539&lt;&gt;"",M539&lt;&gt;""),R$21,VLOOKUP("CTR"&amp;N539,Cumul_par_Code_tarifaire!B$3:K$1003,10,0))</f>
        <v>1.95</v>
      </c>
    </row>
    <row r="540" customFormat="false" ht="12.8" hidden="false" customHeight="false" outlineLevel="0" collapsed="false">
      <c r="A540" s="73" t="s">
        <v>362</v>
      </c>
      <c r="B540" s="74" t="s">
        <v>719</v>
      </c>
      <c r="C540" s="29"/>
      <c r="D540" s="39" t="str">
        <f aca="false">IF(L540=L$22,L$21,IF(M540=M$22,M$21,K540))</f>
        <v>G5</v>
      </c>
      <c r="E540" s="82" t="n">
        <f aca="false">Q540</f>
        <v>1001</v>
      </c>
      <c r="F540" s="20"/>
      <c r="G540" s="77" t="n">
        <f aca="false">R540</f>
        <v>1.95</v>
      </c>
      <c r="H540" s="77" t="n">
        <f aca="false">G540*C540</f>
        <v>0</v>
      </c>
      <c r="I540" s="85" t="s">
        <v>330</v>
      </c>
      <c r="K540" s="78" t="s">
        <v>61</v>
      </c>
      <c r="L540" s="41"/>
      <c r="M540" s="78"/>
      <c r="N540" s="78" t="n">
        <v>1001</v>
      </c>
      <c r="O540" s="79" t="n">
        <f aca="false">IF(AND(L540="",M540=""),N540,"")</f>
        <v>1001</v>
      </c>
      <c r="P540" s="1" t="n">
        <f aca="false">VLOOKUP("CTR"&amp;N540,Cumul_par_Code_tarifaire!B$3:K$1003,2,0)</f>
        <v>0</v>
      </c>
      <c r="Q540" s="1" t="n">
        <f aca="false">IF(L540&lt;&gt;"",L$20,IF(M540&lt;&gt;"",M$20,VLOOKUP("CTR"&amp;N540,Cumul_par_Code_tarifaire!B$3:K$1003,9,0)))</f>
        <v>1001</v>
      </c>
      <c r="R540" s="1" t="n">
        <f aca="false">IF(OR(L540&lt;&gt;"",M540&lt;&gt;""),R$21,VLOOKUP("CTR"&amp;N540,Cumul_par_Code_tarifaire!B$3:K$1003,10,0))</f>
        <v>1.95</v>
      </c>
    </row>
    <row r="541" customFormat="false" ht="12.8" hidden="false" customHeight="false" outlineLevel="0" collapsed="false">
      <c r="A541" s="73" t="s">
        <v>362</v>
      </c>
      <c r="B541" s="74" t="s">
        <v>720</v>
      </c>
      <c r="C541" s="29"/>
      <c r="D541" s="39" t="str">
        <f aca="false">IF(L541=L$22,L$21,IF(M541=M$22,M$21,K541))</f>
        <v>G5</v>
      </c>
      <c r="E541" s="82" t="n">
        <f aca="false">Q541</f>
        <v>1001</v>
      </c>
      <c r="F541" s="20"/>
      <c r="G541" s="77" t="n">
        <f aca="false">R541</f>
        <v>1.95</v>
      </c>
      <c r="H541" s="77" t="n">
        <f aca="false">G541*C541</f>
        <v>0</v>
      </c>
      <c r="I541" s="85" t="s">
        <v>330</v>
      </c>
      <c r="K541" s="78" t="s">
        <v>61</v>
      </c>
      <c r="L541" s="41"/>
      <c r="M541" s="78"/>
      <c r="N541" s="78" t="n">
        <v>1001</v>
      </c>
      <c r="O541" s="79" t="n">
        <f aca="false">IF(AND(L541="",M541=""),N541,"")</f>
        <v>1001</v>
      </c>
      <c r="P541" s="1" t="n">
        <f aca="false">VLOOKUP("CTR"&amp;N541,Cumul_par_Code_tarifaire!B$3:K$1003,2,0)</f>
        <v>0</v>
      </c>
      <c r="Q541" s="1" t="n">
        <f aca="false">IF(L541&lt;&gt;"",L$20,IF(M541&lt;&gt;"",M$20,VLOOKUP("CTR"&amp;N541,Cumul_par_Code_tarifaire!B$3:K$1003,9,0)))</f>
        <v>1001</v>
      </c>
      <c r="R541" s="1" t="n">
        <f aca="false">IF(OR(L541&lt;&gt;"",M541&lt;&gt;""),R$21,VLOOKUP("CTR"&amp;N541,Cumul_par_Code_tarifaire!B$3:K$1003,10,0))</f>
        <v>1.95</v>
      </c>
    </row>
    <row r="542" s="5" customFormat="true" ht="12.8" hidden="true" customHeight="false" outlineLevel="0" collapsed="false">
      <c r="A542" s="73" t="s">
        <v>362</v>
      </c>
      <c r="B542" s="74" t="s">
        <v>721</v>
      </c>
      <c r="C542" s="75"/>
      <c r="D542" s="39" t="str">
        <f aca="false">IF(L542=L$22,L$21,IF(M542=M$22,M$21,K542))</f>
        <v>non dispo 2022</v>
      </c>
      <c r="E542" s="82" t="str">
        <f aca="false">Q542</f>
        <v>Nous Consulter</v>
      </c>
      <c r="F542" s="20"/>
      <c r="G542" s="77" t="n">
        <f aca="false">R542</f>
        <v>0</v>
      </c>
      <c r="H542" s="77" t="n">
        <f aca="false">G542*C542</f>
        <v>0</v>
      </c>
      <c r="I542" s="85" t="s">
        <v>330</v>
      </c>
      <c r="J542" s="1"/>
      <c r="K542" s="78" t="s">
        <v>61</v>
      </c>
      <c r="L542" s="41" t="s">
        <v>34</v>
      </c>
      <c r="M542" s="78"/>
      <c r="N542" s="78" t="n">
        <v>1001</v>
      </c>
      <c r="O542" s="79" t="str">
        <f aca="false">IF(AND(L542="",M542=""),N542,"")</f>
        <v/>
      </c>
      <c r="P542" s="1" t="n">
        <f aca="false">VLOOKUP("CTR"&amp;N542,Cumul_par_Code_tarifaire!B$3:K$1003,2,0)</f>
        <v>0</v>
      </c>
      <c r="Q542" s="1" t="str">
        <f aca="false">IF(L542&lt;&gt;"",L$20,IF(M542&lt;&gt;"",M$20,VLOOKUP("CTR"&amp;N542,Cumul_par_Code_tarifaire!B$3:K$1003,9,0)))</f>
        <v>Nous Consulter</v>
      </c>
      <c r="R542" s="1" t="n">
        <f aca="false">IF(OR(L542&lt;&gt;"",M542&lt;&gt;""),R$21,VLOOKUP("CTR"&amp;N542,Cumul_par_Code_tarifaire!B$3:K$1003,10,0))</f>
        <v>0</v>
      </c>
      <c r="S542" s="1"/>
    </row>
    <row r="543" s="5" customFormat="true" ht="12.8" hidden="true" customHeight="false" outlineLevel="0" collapsed="false">
      <c r="A543" s="73" t="s">
        <v>362</v>
      </c>
      <c r="B543" s="74" t="s">
        <v>722</v>
      </c>
      <c r="C543" s="29"/>
      <c r="D543" s="39" t="str">
        <f aca="false">IF(L543=L$22,L$21,IF(M543=M$22,M$21,K543))</f>
        <v>non dispo 2022</v>
      </c>
      <c r="E543" s="82" t="str">
        <f aca="false">Q543</f>
        <v>Nous Consulter</v>
      </c>
      <c r="F543" s="20"/>
      <c r="G543" s="77" t="n">
        <f aca="false">R543</f>
        <v>0</v>
      </c>
      <c r="H543" s="77" t="n">
        <f aca="false">G543*C543</f>
        <v>0</v>
      </c>
      <c r="I543" s="85" t="s">
        <v>330</v>
      </c>
      <c r="J543" s="1"/>
      <c r="K543" s="78" t="s">
        <v>61</v>
      </c>
      <c r="L543" s="41" t="s">
        <v>34</v>
      </c>
      <c r="M543" s="78"/>
      <c r="N543" s="78" t="n">
        <v>1001</v>
      </c>
      <c r="O543" s="79" t="str">
        <f aca="false">IF(AND(L543="",M543=""),N543,"")</f>
        <v/>
      </c>
      <c r="P543" s="1" t="n">
        <f aca="false">VLOOKUP("CTR"&amp;N543,Cumul_par_Code_tarifaire!B$3:K$1003,2,0)</f>
        <v>0</v>
      </c>
      <c r="Q543" s="1" t="str">
        <f aca="false">IF(L543&lt;&gt;"",L$20,IF(M543&lt;&gt;"",M$20,VLOOKUP("CTR"&amp;N543,Cumul_par_Code_tarifaire!B$3:K$1003,9,0)))</f>
        <v>Nous Consulter</v>
      </c>
      <c r="R543" s="1" t="n">
        <f aca="false">IF(OR(L543&lt;&gt;"",M543&lt;&gt;""),R$21,VLOOKUP("CTR"&amp;N543,Cumul_par_Code_tarifaire!B$3:K$1003,10,0))</f>
        <v>0</v>
      </c>
      <c r="S543" s="1"/>
    </row>
    <row r="544" customFormat="false" ht="12.8" hidden="false" customHeight="false" outlineLevel="0" collapsed="false">
      <c r="A544" s="73" t="s">
        <v>362</v>
      </c>
      <c r="B544" s="74" t="s">
        <v>723</v>
      </c>
      <c r="C544" s="29"/>
      <c r="D544" s="39" t="str">
        <f aca="false">IF(L544=L$22,L$21,IF(M544=M$22,M$21,K544))</f>
        <v>G5</v>
      </c>
      <c r="E544" s="82" t="n">
        <f aca="false">Q544</f>
        <v>1001</v>
      </c>
      <c r="F544" s="20"/>
      <c r="G544" s="77" t="n">
        <f aca="false">R544</f>
        <v>1.95</v>
      </c>
      <c r="H544" s="77" t="n">
        <f aca="false">G544*C544</f>
        <v>0</v>
      </c>
      <c r="I544" s="85" t="s">
        <v>330</v>
      </c>
      <c r="K544" s="78" t="s">
        <v>61</v>
      </c>
      <c r="L544" s="41"/>
      <c r="M544" s="78"/>
      <c r="N544" s="78" t="n">
        <v>1001</v>
      </c>
      <c r="O544" s="79" t="n">
        <f aca="false">IF(AND(L544="",M544=""),N544,"")</f>
        <v>1001</v>
      </c>
      <c r="P544" s="1" t="n">
        <f aca="false">VLOOKUP("CTR"&amp;N544,Cumul_par_Code_tarifaire!B$3:K$1003,2,0)</f>
        <v>0</v>
      </c>
      <c r="Q544" s="1" t="n">
        <f aca="false">IF(L544&lt;&gt;"",L$20,IF(M544&lt;&gt;"",M$20,VLOOKUP("CTR"&amp;N544,Cumul_par_Code_tarifaire!B$3:K$1003,9,0)))</f>
        <v>1001</v>
      </c>
      <c r="R544" s="1" t="n">
        <f aca="false">IF(OR(L544&lt;&gt;"",M544&lt;&gt;""),R$21,VLOOKUP("CTR"&amp;N544,Cumul_par_Code_tarifaire!B$3:K$1003,10,0))</f>
        <v>1.95</v>
      </c>
    </row>
    <row r="545" customFormat="false" ht="12.8" hidden="false" customHeight="false" outlineLevel="0" collapsed="false">
      <c r="A545" s="73" t="s">
        <v>362</v>
      </c>
      <c r="B545" s="74" t="s">
        <v>724</v>
      </c>
      <c r="C545" s="29"/>
      <c r="D545" s="39" t="str">
        <f aca="false">IF(L545=L$22,L$21,IF(M545=M$22,M$21,K545))</f>
        <v>G5</v>
      </c>
      <c r="E545" s="82" t="n">
        <f aca="false">Q545</f>
        <v>1001</v>
      </c>
      <c r="F545" s="20"/>
      <c r="G545" s="77" t="n">
        <f aca="false">R545</f>
        <v>1.95</v>
      </c>
      <c r="H545" s="77" t="n">
        <f aca="false">G545*C545</f>
        <v>0</v>
      </c>
      <c r="I545" s="85" t="s">
        <v>330</v>
      </c>
      <c r="K545" s="78" t="s">
        <v>61</v>
      </c>
      <c r="L545" s="41"/>
      <c r="M545" s="78"/>
      <c r="N545" s="78" t="n">
        <v>1001</v>
      </c>
      <c r="O545" s="79" t="n">
        <f aca="false">IF(AND(L545="",M545=""),N545,"")</f>
        <v>1001</v>
      </c>
      <c r="P545" s="1" t="n">
        <f aca="false">VLOOKUP("CTR"&amp;N545,Cumul_par_Code_tarifaire!B$3:K$1003,2,0)</f>
        <v>0</v>
      </c>
      <c r="Q545" s="1" t="n">
        <f aca="false">IF(L545&lt;&gt;"",L$20,IF(M545&lt;&gt;"",M$20,VLOOKUP("CTR"&amp;N545,Cumul_par_Code_tarifaire!B$3:K$1003,9,0)))</f>
        <v>1001</v>
      </c>
      <c r="R545" s="1" t="n">
        <f aca="false">IF(OR(L545&lt;&gt;"",M545&lt;&gt;""),R$21,VLOOKUP("CTR"&amp;N545,Cumul_par_Code_tarifaire!B$3:K$1003,10,0))</f>
        <v>1.95</v>
      </c>
    </row>
    <row r="546" customFormat="false" ht="12.8" hidden="false" customHeight="false" outlineLevel="0" collapsed="false">
      <c r="A546" s="73" t="s">
        <v>362</v>
      </c>
      <c r="B546" s="74" t="s">
        <v>725</v>
      </c>
      <c r="C546" s="29"/>
      <c r="D546" s="39" t="str">
        <f aca="false">IF(L546=L$22,L$21,IF(M546=M$22,M$21,K546))</f>
        <v>G5</v>
      </c>
      <c r="E546" s="82" t="n">
        <f aca="false">Q546</f>
        <v>1001</v>
      </c>
      <c r="F546" s="20"/>
      <c r="G546" s="77" t="n">
        <f aca="false">R546</f>
        <v>1.95</v>
      </c>
      <c r="H546" s="77" t="n">
        <f aca="false">G546*C546</f>
        <v>0</v>
      </c>
      <c r="I546" s="85" t="s">
        <v>330</v>
      </c>
      <c r="K546" s="78" t="s">
        <v>61</v>
      </c>
      <c r="L546" s="41"/>
      <c r="M546" s="78"/>
      <c r="N546" s="78" t="n">
        <v>1001</v>
      </c>
      <c r="O546" s="79" t="n">
        <f aca="false">IF(AND(L546="",M546=""),N546,"")</f>
        <v>1001</v>
      </c>
      <c r="P546" s="1" t="n">
        <f aca="false">VLOOKUP("CTR"&amp;N546,Cumul_par_Code_tarifaire!B$3:K$1003,2,0)</f>
        <v>0</v>
      </c>
      <c r="Q546" s="1" t="n">
        <f aca="false">IF(L546&lt;&gt;"",L$20,IF(M546&lt;&gt;"",M$20,VLOOKUP("CTR"&amp;N546,Cumul_par_Code_tarifaire!B$3:K$1003,9,0)))</f>
        <v>1001</v>
      </c>
      <c r="R546" s="1" t="n">
        <f aca="false">IF(OR(L546&lt;&gt;"",M546&lt;&gt;""),R$21,VLOOKUP("CTR"&amp;N546,Cumul_par_Code_tarifaire!B$3:K$1003,10,0))</f>
        <v>1.95</v>
      </c>
    </row>
    <row r="547" customFormat="false" ht="12.8" hidden="false" customHeight="false" outlineLevel="0" collapsed="false">
      <c r="A547" s="73" t="s">
        <v>362</v>
      </c>
      <c r="B547" s="74" t="s">
        <v>726</v>
      </c>
      <c r="C547" s="29"/>
      <c r="D547" s="39" t="str">
        <f aca="false">IF(L547=L$22,L$21,IF(M547=M$22,M$21,K547))</f>
        <v>G5</v>
      </c>
      <c r="E547" s="82" t="n">
        <f aca="false">Q547</f>
        <v>1001</v>
      </c>
      <c r="F547" s="20"/>
      <c r="G547" s="77" t="n">
        <f aca="false">R547</f>
        <v>1.95</v>
      </c>
      <c r="H547" s="77" t="n">
        <f aca="false">G547*C547</f>
        <v>0</v>
      </c>
      <c r="I547" s="85" t="s">
        <v>330</v>
      </c>
      <c r="K547" s="78" t="s">
        <v>61</v>
      </c>
      <c r="L547" s="41"/>
      <c r="M547" s="78"/>
      <c r="N547" s="78" t="n">
        <v>1001</v>
      </c>
      <c r="O547" s="79" t="n">
        <f aca="false">IF(AND(L547="",M547=""),N547,"")</f>
        <v>1001</v>
      </c>
      <c r="P547" s="1" t="n">
        <f aca="false">VLOOKUP("CTR"&amp;N547,Cumul_par_Code_tarifaire!B$3:K$1003,2,0)</f>
        <v>0</v>
      </c>
      <c r="Q547" s="1" t="n">
        <f aca="false">IF(L547&lt;&gt;"",L$20,IF(M547&lt;&gt;"",M$20,VLOOKUP("CTR"&amp;N547,Cumul_par_Code_tarifaire!B$3:K$1003,9,0)))</f>
        <v>1001</v>
      </c>
      <c r="R547" s="1" t="n">
        <f aca="false">IF(OR(L547&lt;&gt;"",M547&lt;&gt;""),R$21,VLOOKUP("CTR"&amp;N547,Cumul_par_Code_tarifaire!B$3:K$1003,10,0))</f>
        <v>1.95</v>
      </c>
    </row>
    <row r="548" customFormat="false" ht="12.8" hidden="false" customHeight="false" outlineLevel="0" collapsed="false">
      <c r="A548" s="73" t="s">
        <v>362</v>
      </c>
      <c r="B548" s="74" t="s">
        <v>727</v>
      </c>
      <c r="C548" s="29"/>
      <c r="D548" s="39" t="str">
        <f aca="false">IF(L548=L$22,L$21,IF(M548=M$22,M$21,K548))</f>
        <v>G5</v>
      </c>
      <c r="E548" s="82" t="n">
        <f aca="false">Q548</f>
        <v>1001</v>
      </c>
      <c r="F548" s="20"/>
      <c r="G548" s="77" t="n">
        <f aca="false">R548</f>
        <v>1.95</v>
      </c>
      <c r="H548" s="77" t="n">
        <f aca="false">G548*C548</f>
        <v>0</v>
      </c>
      <c r="I548" s="85" t="s">
        <v>330</v>
      </c>
      <c r="K548" s="78" t="s">
        <v>61</v>
      </c>
      <c r="L548" s="41"/>
      <c r="M548" s="78"/>
      <c r="N548" s="78" t="n">
        <v>1001</v>
      </c>
      <c r="O548" s="79" t="n">
        <f aca="false">IF(AND(L548="",M548=""),N548,"")</f>
        <v>1001</v>
      </c>
      <c r="P548" s="1" t="n">
        <f aca="false">VLOOKUP("CTR"&amp;N548,Cumul_par_Code_tarifaire!B$3:K$1003,2,0)</f>
        <v>0</v>
      </c>
      <c r="Q548" s="1" t="n">
        <f aca="false">IF(L548&lt;&gt;"",L$20,IF(M548&lt;&gt;"",M$20,VLOOKUP("CTR"&amp;N548,Cumul_par_Code_tarifaire!B$3:K$1003,9,0)))</f>
        <v>1001</v>
      </c>
      <c r="R548" s="1" t="n">
        <f aca="false">IF(OR(L548&lt;&gt;"",M548&lt;&gt;""),R$21,VLOOKUP("CTR"&amp;N548,Cumul_par_Code_tarifaire!B$3:K$1003,10,0))</f>
        <v>1.95</v>
      </c>
    </row>
    <row r="549" customFormat="false" ht="12.8" hidden="false" customHeight="false" outlineLevel="0" collapsed="false">
      <c r="A549" s="73" t="s">
        <v>362</v>
      </c>
      <c r="B549" s="74" t="s">
        <v>728</v>
      </c>
      <c r="C549" s="75"/>
      <c r="D549" s="39" t="str">
        <f aca="false">IF(L549=L$22,L$21,IF(M549=M$22,M$21,K549))</f>
        <v>G5</v>
      </c>
      <c r="E549" s="82" t="n">
        <f aca="false">Q549</f>
        <v>1001</v>
      </c>
      <c r="F549" s="20"/>
      <c r="G549" s="77" t="n">
        <f aca="false">R549</f>
        <v>1.95</v>
      </c>
      <c r="H549" s="77" t="n">
        <f aca="false">G549*C549</f>
        <v>0</v>
      </c>
      <c r="I549" s="85" t="s">
        <v>330</v>
      </c>
      <c r="K549" s="78" t="s">
        <v>61</v>
      </c>
      <c r="L549" s="41"/>
      <c r="M549" s="78"/>
      <c r="N549" s="78" t="n">
        <v>1001</v>
      </c>
      <c r="O549" s="79" t="n">
        <f aca="false">IF(AND(L549="",M549=""),N549,"")</f>
        <v>1001</v>
      </c>
      <c r="P549" s="1" t="n">
        <f aca="false">VLOOKUP("CTR"&amp;N549,Cumul_par_Code_tarifaire!B$3:K$1003,2,0)</f>
        <v>0</v>
      </c>
      <c r="Q549" s="1" t="n">
        <f aca="false">IF(L549&lt;&gt;"",L$20,IF(M549&lt;&gt;"",M$20,VLOOKUP("CTR"&amp;N549,Cumul_par_Code_tarifaire!B$3:K$1003,9,0)))</f>
        <v>1001</v>
      </c>
      <c r="R549" s="1" t="n">
        <f aca="false">IF(OR(L549&lt;&gt;"",M549&lt;&gt;""),R$21,VLOOKUP("CTR"&amp;N549,Cumul_par_Code_tarifaire!B$3:K$1003,10,0))</f>
        <v>1.95</v>
      </c>
    </row>
    <row r="550" customFormat="false" ht="12.8" hidden="false" customHeight="false" outlineLevel="0" collapsed="false">
      <c r="A550" s="73" t="s">
        <v>362</v>
      </c>
      <c r="B550" s="74" t="s">
        <v>729</v>
      </c>
      <c r="C550" s="29"/>
      <c r="D550" s="39" t="str">
        <f aca="false">IF(L550=L$22,L$21,IF(M550=M$22,M$21,K550))</f>
        <v>G5</v>
      </c>
      <c r="E550" s="82" t="n">
        <f aca="false">Q550</f>
        <v>1001</v>
      </c>
      <c r="F550" s="20"/>
      <c r="G550" s="77" t="n">
        <f aca="false">R550</f>
        <v>1.95</v>
      </c>
      <c r="H550" s="77" t="n">
        <f aca="false">G550*C550</f>
        <v>0</v>
      </c>
      <c r="I550" s="85" t="s">
        <v>330</v>
      </c>
      <c r="K550" s="78" t="s">
        <v>61</v>
      </c>
      <c r="L550" s="41"/>
      <c r="M550" s="78"/>
      <c r="N550" s="78" t="n">
        <v>1001</v>
      </c>
      <c r="O550" s="79" t="n">
        <f aca="false">IF(AND(L550="",M550=""),N550,"")</f>
        <v>1001</v>
      </c>
      <c r="P550" s="1" t="n">
        <f aca="false">VLOOKUP("CTR"&amp;N550,Cumul_par_Code_tarifaire!B$3:K$1003,2,0)</f>
        <v>0</v>
      </c>
      <c r="Q550" s="1" t="n">
        <f aca="false">IF(L550&lt;&gt;"",L$20,IF(M550&lt;&gt;"",M$20,VLOOKUP("CTR"&amp;N550,Cumul_par_Code_tarifaire!B$3:K$1003,9,0)))</f>
        <v>1001</v>
      </c>
      <c r="R550" s="1" t="n">
        <f aca="false">IF(OR(L550&lt;&gt;"",M550&lt;&gt;""),R$21,VLOOKUP("CTR"&amp;N550,Cumul_par_Code_tarifaire!B$3:K$1003,10,0))</f>
        <v>1.95</v>
      </c>
    </row>
    <row r="551" customFormat="false" ht="12.8" hidden="false" customHeight="false" outlineLevel="0" collapsed="false">
      <c r="A551" s="73" t="s">
        <v>362</v>
      </c>
      <c r="B551" s="74" t="s">
        <v>730</v>
      </c>
      <c r="C551" s="29"/>
      <c r="D551" s="39" t="str">
        <f aca="false">IF(L551=L$22,L$21,IF(M551=M$22,M$21,K551))</f>
        <v>G5</v>
      </c>
      <c r="E551" s="82" t="n">
        <f aca="false">Q551</f>
        <v>1001</v>
      </c>
      <c r="F551" s="20"/>
      <c r="G551" s="77" t="n">
        <f aca="false">R551</f>
        <v>1.95</v>
      </c>
      <c r="H551" s="77" t="n">
        <f aca="false">G551*C551</f>
        <v>0</v>
      </c>
      <c r="I551" s="85" t="s">
        <v>330</v>
      </c>
      <c r="K551" s="78" t="s">
        <v>61</v>
      </c>
      <c r="L551" s="41"/>
      <c r="M551" s="78"/>
      <c r="N551" s="78" t="n">
        <v>1001</v>
      </c>
      <c r="O551" s="79" t="n">
        <f aca="false">IF(AND(L551="",M551=""),N551,"")</f>
        <v>1001</v>
      </c>
      <c r="P551" s="1" t="n">
        <f aca="false">VLOOKUP("CTR"&amp;N551,Cumul_par_Code_tarifaire!B$3:K$1003,2,0)</f>
        <v>0</v>
      </c>
      <c r="Q551" s="1" t="n">
        <f aca="false">IF(L551&lt;&gt;"",L$20,IF(M551&lt;&gt;"",M$20,VLOOKUP("CTR"&amp;N551,Cumul_par_Code_tarifaire!B$3:K$1003,9,0)))</f>
        <v>1001</v>
      </c>
      <c r="R551" s="1" t="n">
        <f aca="false">IF(OR(L551&lt;&gt;"",M551&lt;&gt;""),R$21,VLOOKUP("CTR"&amp;N551,Cumul_par_Code_tarifaire!B$3:K$1003,10,0))</f>
        <v>1.95</v>
      </c>
    </row>
    <row r="552" customFormat="false" ht="12.8" hidden="false" customHeight="false" outlineLevel="0" collapsed="false">
      <c r="A552" s="73" t="s">
        <v>362</v>
      </c>
      <c r="B552" s="74" t="s">
        <v>731</v>
      </c>
      <c r="C552" s="29"/>
      <c r="D552" s="39" t="str">
        <f aca="false">IF(L552=L$22,L$21,IF(M552=M$22,M$21,K552))</f>
        <v>G5</v>
      </c>
      <c r="E552" s="82" t="n">
        <f aca="false">Q552</f>
        <v>1001</v>
      </c>
      <c r="F552" s="20"/>
      <c r="G552" s="77" t="n">
        <f aca="false">R552</f>
        <v>1.95</v>
      </c>
      <c r="H552" s="77" t="n">
        <f aca="false">G552*C552</f>
        <v>0</v>
      </c>
      <c r="I552" s="85" t="s">
        <v>330</v>
      </c>
      <c r="K552" s="78" t="s">
        <v>61</v>
      </c>
      <c r="L552" s="41"/>
      <c r="M552" s="78"/>
      <c r="N552" s="78" t="n">
        <v>1001</v>
      </c>
      <c r="O552" s="79" t="n">
        <f aca="false">IF(AND(L552="",M552=""),N552,"")</f>
        <v>1001</v>
      </c>
      <c r="P552" s="1" t="n">
        <f aca="false">VLOOKUP("CTR"&amp;N552,Cumul_par_Code_tarifaire!B$3:K$1003,2,0)</f>
        <v>0</v>
      </c>
      <c r="Q552" s="1" t="n">
        <f aca="false">IF(L552&lt;&gt;"",L$20,IF(M552&lt;&gt;"",M$20,VLOOKUP("CTR"&amp;N552,Cumul_par_Code_tarifaire!B$3:K$1003,9,0)))</f>
        <v>1001</v>
      </c>
      <c r="R552" s="1" t="n">
        <f aca="false">IF(OR(L552&lt;&gt;"",M552&lt;&gt;""),R$21,VLOOKUP("CTR"&amp;N552,Cumul_par_Code_tarifaire!B$3:K$1003,10,0))</f>
        <v>1.95</v>
      </c>
    </row>
    <row r="553" customFormat="false" ht="12.8" hidden="false" customHeight="false" outlineLevel="0" collapsed="false">
      <c r="A553" s="73" t="s">
        <v>362</v>
      </c>
      <c r="B553" s="74" t="s">
        <v>732</v>
      </c>
      <c r="C553" s="75"/>
      <c r="D553" s="39" t="str">
        <f aca="false">IF(L553=L$22,L$21,IF(M553=M$22,M$21,K553))</f>
        <v>G5</v>
      </c>
      <c r="E553" s="82" t="n">
        <f aca="false">Q553</f>
        <v>1001</v>
      </c>
      <c r="F553" s="20"/>
      <c r="G553" s="77" t="n">
        <f aca="false">R553</f>
        <v>1.95</v>
      </c>
      <c r="H553" s="77" t="n">
        <f aca="false">G553*C553</f>
        <v>0</v>
      </c>
      <c r="I553" s="85" t="s">
        <v>330</v>
      </c>
      <c r="K553" s="78" t="s">
        <v>61</v>
      </c>
      <c r="L553" s="41"/>
      <c r="M553" s="78"/>
      <c r="N553" s="78" t="n">
        <v>1001</v>
      </c>
      <c r="O553" s="79" t="n">
        <f aca="false">IF(AND(L553="",M553=""),N553,"")</f>
        <v>1001</v>
      </c>
      <c r="P553" s="1" t="n">
        <f aca="false">VLOOKUP("CTR"&amp;N553,Cumul_par_Code_tarifaire!B$3:K$1003,2,0)</f>
        <v>0</v>
      </c>
      <c r="Q553" s="1" t="n">
        <f aca="false">IF(L553&lt;&gt;"",L$20,IF(M553&lt;&gt;"",M$20,VLOOKUP("CTR"&amp;N553,Cumul_par_Code_tarifaire!B$3:K$1003,9,0)))</f>
        <v>1001</v>
      </c>
      <c r="R553" s="1" t="n">
        <f aca="false">IF(OR(L553&lt;&gt;"",M553&lt;&gt;""),R$21,VLOOKUP("CTR"&amp;N553,Cumul_par_Code_tarifaire!B$3:K$1003,10,0))</f>
        <v>1.95</v>
      </c>
    </row>
    <row r="554" customFormat="false" ht="12.8" hidden="false" customHeight="false" outlineLevel="0" collapsed="false">
      <c r="A554" s="73" t="s">
        <v>362</v>
      </c>
      <c r="B554" s="74" t="s">
        <v>733</v>
      </c>
      <c r="C554" s="29"/>
      <c r="D554" s="39" t="str">
        <f aca="false">IF(L554=L$22,L$21,IF(M554=M$22,M$21,K554))</f>
        <v>G5</v>
      </c>
      <c r="E554" s="82" t="n">
        <f aca="false">Q554</f>
        <v>1001</v>
      </c>
      <c r="F554" s="20"/>
      <c r="G554" s="77" t="n">
        <f aca="false">R554</f>
        <v>1.95</v>
      </c>
      <c r="H554" s="77" t="n">
        <f aca="false">G554*C554</f>
        <v>0</v>
      </c>
      <c r="I554" s="85" t="s">
        <v>330</v>
      </c>
      <c r="K554" s="78" t="s">
        <v>61</v>
      </c>
      <c r="L554" s="41"/>
      <c r="M554" s="78"/>
      <c r="N554" s="78" t="n">
        <v>1001</v>
      </c>
      <c r="O554" s="79" t="n">
        <f aca="false">IF(AND(L554="",M554=""),N554,"")</f>
        <v>1001</v>
      </c>
      <c r="P554" s="1" t="n">
        <f aca="false">VLOOKUP("CTR"&amp;N554,Cumul_par_Code_tarifaire!B$3:K$1003,2,0)</f>
        <v>0</v>
      </c>
      <c r="Q554" s="1" t="n">
        <f aca="false">IF(L554&lt;&gt;"",L$20,IF(M554&lt;&gt;"",M$20,VLOOKUP("CTR"&amp;N554,Cumul_par_Code_tarifaire!B$3:K$1003,9,0)))</f>
        <v>1001</v>
      </c>
      <c r="R554" s="1" t="n">
        <f aca="false">IF(OR(L554&lt;&gt;"",M554&lt;&gt;""),R$21,VLOOKUP("CTR"&amp;N554,Cumul_par_Code_tarifaire!B$3:K$1003,10,0))</f>
        <v>1.95</v>
      </c>
    </row>
    <row r="555" customFormat="false" ht="12.8" hidden="false" customHeight="false" outlineLevel="0" collapsed="false">
      <c r="A555" s="73" t="s">
        <v>362</v>
      </c>
      <c r="B555" s="74" t="s">
        <v>734</v>
      </c>
      <c r="C555" s="29"/>
      <c r="D555" s="39" t="str">
        <f aca="false">IF(L555=L$22,L$21,IF(M555=M$22,M$21,K555))</f>
        <v>G5</v>
      </c>
      <c r="E555" s="82" t="n">
        <f aca="false">Q555</f>
        <v>1001</v>
      </c>
      <c r="F555" s="20"/>
      <c r="G555" s="77" t="n">
        <f aca="false">R555</f>
        <v>1.95</v>
      </c>
      <c r="H555" s="77" t="n">
        <f aca="false">G555*C555</f>
        <v>0</v>
      </c>
      <c r="I555" s="85" t="s">
        <v>330</v>
      </c>
      <c r="K555" s="78" t="s">
        <v>61</v>
      </c>
      <c r="L555" s="41"/>
      <c r="M555" s="78"/>
      <c r="N555" s="78" t="n">
        <v>1001</v>
      </c>
      <c r="O555" s="79" t="n">
        <f aca="false">IF(AND(L555="",M555=""),N555,"")</f>
        <v>1001</v>
      </c>
      <c r="P555" s="1" t="n">
        <f aca="false">VLOOKUP("CTR"&amp;N555,Cumul_par_Code_tarifaire!B$3:K$1003,2,0)</f>
        <v>0</v>
      </c>
      <c r="Q555" s="1" t="n">
        <f aca="false">IF(L555&lt;&gt;"",L$20,IF(M555&lt;&gt;"",M$20,VLOOKUP("CTR"&amp;N555,Cumul_par_Code_tarifaire!B$3:K$1003,9,0)))</f>
        <v>1001</v>
      </c>
      <c r="R555" s="1" t="n">
        <f aca="false">IF(OR(L555&lt;&gt;"",M555&lt;&gt;""),R$21,VLOOKUP("CTR"&amp;N555,Cumul_par_Code_tarifaire!B$3:K$1003,10,0))</f>
        <v>1.95</v>
      </c>
    </row>
    <row r="556" customFormat="false" ht="12.8" hidden="false" customHeight="false" outlineLevel="0" collapsed="false">
      <c r="A556" s="73" t="s">
        <v>362</v>
      </c>
      <c r="B556" s="74" t="s">
        <v>735</v>
      </c>
      <c r="C556" s="29"/>
      <c r="D556" s="39" t="str">
        <f aca="false">IF(L556=L$22,L$21,IF(M556=M$22,M$21,K556))</f>
        <v>G5</v>
      </c>
      <c r="E556" s="82" t="n">
        <f aca="false">Q556</f>
        <v>1001</v>
      </c>
      <c r="F556" s="20"/>
      <c r="G556" s="77" t="n">
        <f aca="false">R556</f>
        <v>1.95</v>
      </c>
      <c r="H556" s="77" t="n">
        <f aca="false">G556*C556</f>
        <v>0</v>
      </c>
      <c r="I556" s="85" t="s">
        <v>330</v>
      </c>
      <c r="K556" s="78" t="s">
        <v>61</v>
      </c>
      <c r="L556" s="41"/>
      <c r="M556" s="78"/>
      <c r="N556" s="78" t="n">
        <v>1001</v>
      </c>
      <c r="O556" s="79" t="n">
        <f aca="false">IF(AND(L556="",M556=""),N556,"")</f>
        <v>1001</v>
      </c>
      <c r="P556" s="1" t="n">
        <f aca="false">VLOOKUP("CTR"&amp;N556,Cumul_par_Code_tarifaire!B$3:K$1003,2,0)</f>
        <v>0</v>
      </c>
      <c r="Q556" s="1" t="n">
        <f aca="false">IF(L556&lt;&gt;"",L$20,IF(M556&lt;&gt;"",M$20,VLOOKUP("CTR"&amp;N556,Cumul_par_Code_tarifaire!B$3:K$1003,9,0)))</f>
        <v>1001</v>
      </c>
      <c r="R556" s="1" t="n">
        <f aca="false">IF(OR(L556&lt;&gt;"",M556&lt;&gt;""),R$21,VLOOKUP("CTR"&amp;N556,Cumul_par_Code_tarifaire!B$3:K$1003,10,0))</f>
        <v>1.95</v>
      </c>
    </row>
    <row r="557" customFormat="false" ht="12.8" hidden="false" customHeight="false" outlineLevel="0" collapsed="false">
      <c r="A557" s="73" t="s">
        <v>362</v>
      </c>
      <c r="B557" s="74" t="s">
        <v>736</v>
      </c>
      <c r="C557" s="29"/>
      <c r="D557" s="39" t="str">
        <f aca="false">IF(L557=L$22,L$21,IF(M557=M$22,M$21,K557))</f>
        <v>G5</v>
      </c>
      <c r="E557" s="82" t="n">
        <f aca="false">Q557</f>
        <v>1001</v>
      </c>
      <c r="F557" s="20"/>
      <c r="G557" s="77" t="n">
        <f aca="false">R557</f>
        <v>1.95</v>
      </c>
      <c r="H557" s="77" t="n">
        <f aca="false">G557*C557</f>
        <v>0</v>
      </c>
      <c r="I557" s="85" t="s">
        <v>330</v>
      </c>
      <c r="K557" s="78" t="s">
        <v>61</v>
      </c>
      <c r="L557" s="41"/>
      <c r="M557" s="78"/>
      <c r="N557" s="78" t="n">
        <v>1001</v>
      </c>
      <c r="O557" s="79" t="n">
        <f aca="false">IF(AND(L557="",M557=""),N557,"")</f>
        <v>1001</v>
      </c>
      <c r="P557" s="1" t="n">
        <f aca="false">VLOOKUP("CTR"&amp;N557,Cumul_par_Code_tarifaire!B$3:K$1003,2,0)</f>
        <v>0</v>
      </c>
      <c r="Q557" s="1" t="n">
        <f aca="false">IF(L557&lt;&gt;"",L$20,IF(M557&lt;&gt;"",M$20,VLOOKUP("CTR"&amp;N557,Cumul_par_Code_tarifaire!B$3:K$1003,9,0)))</f>
        <v>1001</v>
      </c>
      <c r="R557" s="1" t="n">
        <f aca="false">IF(OR(L557&lt;&gt;"",M557&lt;&gt;""),R$21,VLOOKUP("CTR"&amp;N557,Cumul_par_Code_tarifaire!B$3:K$1003,10,0))</f>
        <v>1.95</v>
      </c>
    </row>
    <row r="558" customFormat="false" ht="12.8" hidden="false" customHeight="false" outlineLevel="0" collapsed="false">
      <c r="A558" s="73" t="s">
        <v>362</v>
      </c>
      <c r="B558" s="74" t="s">
        <v>737</v>
      </c>
      <c r="C558" s="29"/>
      <c r="D558" s="39" t="str">
        <f aca="false">IF(L558=L$22,L$21,IF(M558=M$22,M$21,K558))</f>
        <v>G5</v>
      </c>
      <c r="E558" s="82" t="n">
        <f aca="false">Q558</f>
        <v>1001</v>
      </c>
      <c r="F558" s="20"/>
      <c r="G558" s="77" t="n">
        <f aca="false">R558</f>
        <v>1.95</v>
      </c>
      <c r="H558" s="77" t="n">
        <f aca="false">G558*C558</f>
        <v>0</v>
      </c>
      <c r="I558" s="85" t="s">
        <v>330</v>
      </c>
      <c r="K558" s="78" t="s">
        <v>61</v>
      </c>
      <c r="L558" s="41"/>
      <c r="M558" s="78"/>
      <c r="N558" s="78" t="n">
        <v>1001</v>
      </c>
      <c r="O558" s="79" t="n">
        <f aca="false">IF(AND(L558="",M558=""),N558,"")</f>
        <v>1001</v>
      </c>
      <c r="P558" s="1" t="n">
        <f aca="false">VLOOKUP("CTR"&amp;N558,Cumul_par_Code_tarifaire!B$3:K$1003,2,0)</f>
        <v>0</v>
      </c>
      <c r="Q558" s="1" t="n">
        <f aca="false">IF(L558&lt;&gt;"",L$20,IF(M558&lt;&gt;"",M$20,VLOOKUP("CTR"&amp;N558,Cumul_par_Code_tarifaire!B$3:K$1003,9,0)))</f>
        <v>1001</v>
      </c>
      <c r="R558" s="1" t="n">
        <f aca="false">IF(OR(L558&lt;&gt;"",M558&lt;&gt;""),R$21,VLOOKUP("CTR"&amp;N558,Cumul_par_Code_tarifaire!B$3:K$1003,10,0))</f>
        <v>1.95</v>
      </c>
    </row>
    <row r="559" customFormat="false" ht="12.8" hidden="false" customHeight="false" outlineLevel="0" collapsed="false">
      <c r="A559" s="73" t="s">
        <v>362</v>
      </c>
      <c r="B559" s="74" t="s">
        <v>738</v>
      </c>
      <c r="C559" s="75"/>
      <c r="D559" s="39" t="str">
        <f aca="false">IF(L559=L$22,L$21,IF(M559=M$22,M$21,K559))</f>
        <v>G5</v>
      </c>
      <c r="E559" s="82" t="n">
        <f aca="false">Q559</f>
        <v>1001</v>
      </c>
      <c r="F559" s="20"/>
      <c r="G559" s="77" t="n">
        <f aca="false">R559</f>
        <v>1.95</v>
      </c>
      <c r="H559" s="77" t="n">
        <f aca="false">G559*C559</f>
        <v>0</v>
      </c>
      <c r="I559" s="85" t="s">
        <v>330</v>
      </c>
      <c r="K559" s="78" t="s">
        <v>61</v>
      </c>
      <c r="L559" s="41"/>
      <c r="M559" s="78"/>
      <c r="N559" s="78" t="n">
        <v>1001</v>
      </c>
      <c r="O559" s="79" t="n">
        <f aca="false">IF(AND(L559="",M559=""),N559,"")</f>
        <v>1001</v>
      </c>
      <c r="P559" s="1" t="n">
        <f aca="false">VLOOKUP("CTR"&amp;N559,Cumul_par_Code_tarifaire!B$3:K$1003,2,0)</f>
        <v>0</v>
      </c>
      <c r="Q559" s="1" t="n">
        <f aca="false">IF(L559&lt;&gt;"",L$20,IF(M559&lt;&gt;"",M$20,VLOOKUP("CTR"&amp;N559,Cumul_par_Code_tarifaire!B$3:K$1003,9,0)))</f>
        <v>1001</v>
      </c>
      <c r="R559" s="1" t="n">
        <f aca="false">IF(OR(L559&lt;&gt;"",M559&lt;&gt;""),R$21,VLOOKUP("CTR"&amp;N559,Cumul_par_Code_tarifaire!B$3:K$1003,10,0))</f>
        <v>1.95</v>
      </c>
    </row>
    <row r="560" customFormat="false" ht="12.8" hidden="false" customHeight="false" outlineLevel="0" collapsed="false">
      <c r="A560" s="73" t="s">
        <v>362</v>
      </c>
      <c r="B560" s="74" t="s">
        <v>739</v>
      </c>
      <c r="C560" s="29"/>
      <c r="D560" s="39" t="str">
        <f aca="false">IF(L560=L$22,L$21,IF(M560=M$22,M$21,K560))</f>
        <v>G5</v>
      </c>
      <c r="E560" s="82" t="n">
        <f aca="false">Q560</f>
        <v>1001</v>
      </c>
      <c r="F560" s="20"/>
      <c r="G560" s="77" t="n">
        <f aca="false">R560</f>
        <v>1.95</v>
      </c>
      <c r="H560" s="77" t="n">
        <f aca="false">G560*C560</f>
        <v>0</v>
      </c>
      <c r="I560" s="85" t="s">
        <v>330</v>
      </c>
      <c r="K560" s="78" t="s">
        <v>61</v>
      </c>
      <c r="L560" s="41"/>
      <c r="M560" s="78"/>
      <c r="N560" s="78" t="n">
        <v>1001</v>
      </c>
      <c r="O560" s="79" t="n">
        <f aca="false">IF(AND(L560="",M560=""),N560,"")</f>
        <v>1001</v>
      </c>
      <c r="P560" s="1" t="n">
        <f aca="false">VLOOKUP("CTR"&amp;N560,Cumul_par_Code_tarifaire!B$3:K$1003,2,0)</f>
        <v>0</v>
      </c>
      <c r="Q560" s="1" t="n">
        <f aca="false">IF(L560&lt;&gt;"",L$20,IF(M560&lt;&gt;"",M$20,VLOOKUP("CTR"&amp;N560,Cumul_par_Code_tarifaire!B$3:K$1003,9,0)))</f>
        <v>1001</v>
      </c>
      <c r="R560" s="1" t="n">
        <f aca="false">IF(OR(L560&lt;&gt;"",M560&lt;&gt;""),R$21,VLOOKUP("CTR"&amp;N560,Cumul_par_Code_tarifaire!B$3:K$1003,10,0))</f>
        <v>1.95</v>
      </c>
    </row>
    <row r="561" customFormat="false" ht="12.8" hidden="false" customHeight="false" outlineLevel="0" collapsed="false">
      <c r="A561" s="73" t="s">
        <v>362</v>
      </c>
      <c r="B561" s="74" t="s">
        <v>740</v>
      </c>
      <c r="C561" s="29"/>
      <c r="D561" s="39" t="str">
        <f aca="false">IF(L561=L$22,L$21,IF(M561=M$22,M$21,K561))</f>
        <v>G5</v>
      </c>
      <c r="E561" s="82" t="n">
        <f aca="false">Q561</f>
        <v>1001</v>
      </c>
      <c r="F561" s="20"/>
      <c r="G561" s="77" t="n">
        <f aca="false">R561</f>
        <v>1.95</v>
      </c>
      <c r="H561" s="77" t="n">
        <f aca="false">G561*C561</f>
        <v>0</v>
      </c>
      <c r="I561" s="85" t="s">
        <v>330</v>
      </c>
      <c r="K561" s="78" t="s">
        <v>61</v>
      </c>
      <c r="L561" s="41"/>
      <c r="M561" s="78"/>
      <c r="N561" s="78" t="n">
        <v>1001</v>
      </c>
      <c r="O561" s="79" t="n">
        <f aca="false">IF(AND(L561="",M561=""),N561,"")</f>
        <v>1001</v>
      </c>
      <c r="P561" s="1" t="n">
        <f aca="false">VLOOKUP("CTR"&amp;N561,Cumul_par_Code_tarifaire!B$3:K$1003,2,0)</f>
        <v>0</v>
      </c>
      <c r="Q561" s="1" t="n">
        <f aca="false">IF(L561&lt;&gt;"",L$20,IF(M561&lt;&gt;"",M$20,VLOOKUP("CTR"&amp;N561,Cumul_par_Code_tarifaire!B$3:K$1003,9,0)))</f>
        <v>1001</v>
      </c>
      <c r="R561" s="1" t="n">
        <f aca="false">IF(OR(L561&lt;&gt;"",M561&lt;&gt;""),R$21,VLOOKUP("CTR"&amp;N561,Cumul_par_Code_tarifaire!B$3:K$1003,10,0))</f>
        <v>1.95</v>
      </c>
    </row>
    <row r="562" customFormat="false" ht="12.8" hidden="false" customHeight="false" outlineLevel="0" collapsed="false">
      <c r="A562" s="73" t="s">
        <v>362</v>
      </c>
      <c r="B562" s="74" t="s">
        <v>741</v>
      </c>
      <c r="C562" s="29"/>
      <c r="D562" s="39" t="str">
        <f aca="false">IF(L562=L$22,L$21,IF(M562=M$22,M$21,K562))</f>
        <v>G5</v>
      </c>
      <c r="E562" s="82" t="n">
        <f aca="false">Q562</f>
        <v>1001</v>
      </c>
      <c r="F562" s="20"/>
      <c r="G562" s="77" t="n">
        <f aca="false">R562</f>
        <v>1.95</v>
      </c>
      <c r="H562" s="77" t="n">
        <f aca="false">G562*C562</f>
        <v>0</v>
      </c>
      <c r="I562" s="85" t="s">
        <v>330</v>
      </c>
      <c r="K562" s="78" t="s">
        <v>61</v>
      </c>
      <c r="L562" s="41"/>
      <c r="M562" s="78"/>
      <c r="N562" s="78" t="n">
        <v>1001</v>
      </c>
      <c r="O562" s="79" t="n">
        <f aca="false">IF(AND(L562="",M562=""),N562,"")</f>
        <v>1001</v>
      </c>
      <c r="P562" s="1" t="n">
        <f aca="false">VLOOKUP("CTR"&amp;N562,Cumul_par_Code_tarifaire!B$3:K$1003,2,0)</f>
        <v>0</v>
      </c>
      <c r="Q562" s="1" t="n">
        <f aca="false">IF(L562&lt;&gt;"",L$20,IF(M562&lt;&gt;"",M$20,VLOOKUP("CTR"&amp;N562,Cumul_par_Code_tarifaire!B$3:K$1003,9,0)))</f>
        <v>1001</v>
      </c>
      <c r="R562" s="1" t="n">
        <f aca="false">IF(OR(L562&lt;&gt;"",M562&lt;&gt;""),R$21,VLOOKUP("CTR"&amp;N562,Cumul_par_Code_tarifaire!B$3:K$1003,10,0))</f>
        <v>1.95</v>
      </c>
    </row>
    <row r="563" customFormat="false" ht="12.8" hidden="false" customHeight="false" outlineLevel="0" collapsed="false">
      <c r="A563" s="73" t="s">
        <v>362</v>
      </c>
      <c r="B563" s="74" t="s">
        <v>742</v>
      </c>
      <c r="C563" s="29"/>
      <c r="D563" s="39" t="str">
        <f aca="false">IF(L563=L$22,L$21,IF(M563=M$22,M$21,K563))</f>
        <v>G5</v>
      </c>
      <c r="E563" s="82" t="n">
        <f aca="false">Q563</f>
        <v>1001</v>
      </c>
      <c r="F563" s="20"/>
      <c r="G563" s="77" t="n">
        <f aca="false">R563</f>
        <v>1.95</v>
      </c>
      <c r="H563" s="77" t="n">
        <f aca="false">G563*C563</f>
        <v>0</v>
      </c>
      <c r="I563" s="85" t="s">
        <v>330</v>
      </c>
      <c r="K563" s="78" t="s">
        <v>61</v>
      </c>
      <c r="L563" s="41"/>
      <c r="M563" s="78"/>
      <c r="N563" s="78" t="n">
        <v>1001</v>
      </c>
      <c r="O563" s="79" t="n">
        <f aca="false">IF(AND(L563="",M563=""),N563,"")</f>
        <v>1001</v>
      </c>
      <c r="P563" s="1" t="n">
        <f aca="false">VLOOKUP("CTR"&amp;N563,Cumul_par_Code_tarifaire!B$3:K$1003,2,0)</f>
        <v>0</v>
      </c>
      <c r="Q563" s="1" t="n">
        <f aca="false">IF(L563&lt;&gt;"",L$20,IF(M563&lt;&gt;"",M$20,VLOOKUP("CTR"&amp;N563,Cumul_par_Code_tarifaire!B$3:K$1003,9,0)))</f>
        <v>1001</v>
      </c>
      <c r="R563" s="1" t="n">
        <f aca="false">IF(OR(L563&lt;&gt;"",M563&lt;&gt;""),R$21,VLOOKUP("CTR"&amp;N563,Cumul_par_Code_tarifaire!B$3:K$1003,10,0))</f>
        <v>1.95</v>
      </c>
    </row>
    <row r="564" customFormat="false" ht="12.8" hidden="false" customHeight="false" outlineLevel="0" collapsed="false">
      <c r="A564" s="73" t="s">
        <v>362</v>
      </c>
      <c r="B564" s="74" t="s">
        <v>743</v>
      </c>
      <c r="C564" s="29"/>
      <c r="D564" s="39" t="str">
        <f aca="false">IF(L564=L$22,L$21,IF(M564=M$22,M$21,K564))</f>
        <v>G5</v>
      </c>
      <c r="E564" s="82" t="n">
        <f aca="false">Q564</f>
        <v>1001</v>
      </c>
      <c r="F564" s="20"/>
      <c r="G564" s="77" t="n">
        <f aca="false">R564</f>
        <v>1.95</v>
      </c>
      <c r="H564" s="77" t="n">
        <f aca="false">G564*C564</f>
        <v>0</v>
      </c>
      <c r="I564" s="85" t="s">
        <v>330</v>
      </c>
      <c r="K564" s="78" t="s">
        <v>61</v>
      </c>
      <c r="L564" s="41"/>
      <c r="M564" s="78"/>
      <c r="N564" s="78" t="n">
        <v>1001</v>
      </c>
      <c r="O564" s="79" t="n">
        <f aca="false">IF(AND(L564="",M564=""),N564,"")</f>
        <v>1001</v>
      </c>
      <c r="P564" s="1" t="n">
        <f aca="false">VLOOKUP("CTR"&amp;N564,Cumul_par_Code_tarifaire!B$3:K$1003,2,0)</f>
        <v>0</v>
      </c>
      <c r="Q564" s="1" t="n">
        <f aca="false">IF(L564&lt;&gt;"",L$20,IF(M564&lt;&gt;"",M$20,VLOOKUP("CTR"&amp;N564,Cumul_par_Code_tarifaire!B$3:K$1003,9,0)))</f>
        <v>1001</v>
      </c>
      <c r="R564" s="1" t="n">
        <f aca="false">IF(OR(L564&lt;&gt;"",M564&lt;&gt;""),R$21,VLOOKUP("CTR"&amp;N564,Cumul_par_Code_tarifaire!B$3:K$1003,10,0))</f>
        <v>1.95</v>
      </c>
    </row>
    <row r="565" customFormat="false" ht="12.8" hidden="false" customHeight="false" outlineLevel="0" collapsed="false">
      <c r="A565" s="73" t="s">
        <v>362</v>
      </c>
      <c r="B565" s="74" t="s">
        <v>744</v>
      </c>
      <c r="C565" s="29"/>
      <c r="D565" s="39" t="str">
        <f aca="false">IF(L565=L$22,L$21,IF(M565=M$22,M$21,K565))</f>
        <v>G5</v>
      </c>
      <c r="E565" s="82" t="n">
        <f aca="false">Q565</f>
        <v>1001</v>
      </c>
      <c r="F565" s="20"/>
      <c r="G565" s="77" t="n">
        <f aca="false">R565</f>
        <v>1.95</v>
      </c>
      <c r="H565" s="77" t="n">
        <f aca="false">G565*C565</f>
        <v>0</v>
      </c>
      <c r="I565" s="85" t="s">
        <v>330</v>
      </c>
      <c r="K565" s="78" t="s">
        <v>61</v>
      </c>
      <c r="L565" s="41"/>
      <c r="M565" s="78"/>
      <c r="N565" s="78" t="n">
        <v>1001</v>
      </c>
      <c r="O565" s="79" t="n">
        <f aca="false">IF(AND(L565="",M565=""),N565,"")</f>
        <v>1001</v>
      </c>
      <c r="P565" s="1" t="n">
        <f aca="false">VLOOKUP("CTR"&amp;N565,Cumul_par_Code_tarifaire!B$3:K$1003,2,0)</f>
        <v>0</v>
      </c>
      <c r="Q565" s="1" t="n">
        <f aca="false">IF(L565&lt;&gt;"",L$20,IF(M565&lt;&gt;"",M$20,VLOOKUP("CTR"&amp;N565,Cumul_par_Code_tarifaire!B$3:K$1003,9,0)))</f>
        <v>1001</v>
      </c>
      <c r="R565" s="1" t="n">
        <f aca="false">IF(OR(L565&lt;&gt;"",M565&lt;&gt;""),R$21,VLOOKUP("CTR"&amp;N565,Cumul_par_Code_tarifaire!B$3:K$1003,10,0))</f>
        <v>1.95</v>
      </c>
    </row>
    <row r="566" customFormat="false" ht="12.8" hidden="false" customHeight="false" outlineLevel="0" collapsed="false">
      <c r="A566" s="73" t="s">
        <v>362</v>
      </c>
      <c r="B566" s="74" t="s">
        <v>745</v>
      </c>
      <c r="C566" s="75"/>
      <c r="D566" s="39" t="str">
        <f aca="false">IF(L566=L$22,L$21,IF(M566=M$22,M$21,K566))</f>
        <v>G5</v>
      </c>
      <c r="E566" s="82" t="n">
        <f aca="false">Q566</f>
        <v>1001</v>
      </c>
      <c r="F566" s="20"/>
      <c r="G566" s="77" t="n">
        <f aca="false">R566</f>
        <v>1.95</v>
      </c>
      <c r="H566" s="77" t="n">
        <f aca="false">G566*C566</f>
        <v>0</v>
      </c>
      <c r="I566" s="85" t="s">
        <v>330</v>
      </c>
      <c r="K566" s="78" t="s">
        <v>61</v>
      </c>
      <c r="L566" s="41"/>
      <c r="M566" s="78"/>
      <c r="N566" s="78" t="n">
        <v>1001</v>
      </c>
      <c r="O566" s="79" t="n">
        <f aca="false">IF(AND(L566="",M566=""),N566,"")</f>
        <v>1001</v>
      </c>
      <c r="P566" s="1" t="n">
        <f aca="false">VLOOKUP("CTR"&amp;N566,Cumul_par_Code_tarifaire!B$3:K$1003,2,0)</f>
        <v>0</v>
      </c>
      <c r="Q566" s="1" t="n">
        <f aca="false">IF(L566&lt;&gt;"",L$20,IF(M566&lt;&gt;"",M$20,VLOOKUP("CTR"&amp;N566,Cumul_par_Code_tarifaire!B$3:K$1003,9,0)))</f>
        <v>1001</v>
      </c>
      <c r="R566" s="1" t="n">
        <f aca="false">IF(OR(L566&lt;&gt;"",M566&lt;&gt;""),R$21,VLOOKUP("CTR"&amp;N566,Cumul_par_Code_tarifaire!B$3:K$1003,10,0))</f>
        <v>1.95</v>
      </c>
    </row>
    <row r="567" customFormat="false" ht="12.8" hidden="false" customHeight="false" outlineLevel="0" collapsed="false">
      <c r="A567" s="73" t="s">
        <v>362</v>
      </c>
      <c r="B567" s="74" t="s">
        <v>746</v>
      </c>
      <c r="C567" s="29"/>
      <c r="D567" s="39" t="str">
        <f aca="false">IF(L567=L$22,L$21,IF(M567=M$22,M$21,K567))</f>
        <v>G5</v>
      </c>
      <c r="E567" s="82" t="n">
        <f aca="false">Q567</f>
        <v>1001</v>
      </c>
      <c r="F567" s="20"/>
      <c r="G567" s="77" t="n">
        <f aca="false">R567</f>
        <v>1.95</v>
      </c>
      <c r="H567" s="77" t="n">
        <f aca="false">G567*C567</f>
        <v>0</v>
      </c>
      <c r="I567" s="85" t="s">
        <v>330</v>
      </c>
      <c r="K567" s="78" t="s">
        <v>61</v>
      </c>
      <c r="L567" s="41"/>
      <c r="M567" s="78"/>
      <c r="N567" s="78" t="n">
        <v>1001</v>
      </c>
      <c r="O567" s="79" t="n">
        <f aca="false">IF(AND(L567="",M567=""),N567,"")</f>
        <v>1001</v>
      </c>
      <c r="P567" s="1" t="n">
        <f aca="false">VLOOKUP("CTR"&amp;N567,Cumul_par_Code_tarifaire!B$3:K$1003,2,0)</f>
        <v>0</v>
      </c>
      <c r="Q567" s="1" t="n">
        <f aca="false">IF(L567&lt;&gt;"",L$20,IF(M567&lt;&gt;"",M$20,VLOOKUP("CTR"&amp;N567,Cumul_par_Code_tarifaire!B$3:K$1003,9,0)))</f>
        <v>1001</v>
      </c>
      <c r="R567" s="1" t="n">
        <f aca="false">IF(OR(L567&lt;&gt;"",M567&lt;&gt;""),R$21,VLOOKUP("CTR"&amp;N567,Cumul_par_Code_tarifaire!B$3:K$1003,10,0))</f>
        <v>1.95</v>
      </c>
    </row>
    <row r="568" customFormat="false" ht="12.8" hidden="false" customHeight="false" outlineLevel="0" collapsed="false">
      <c r="A568" s="73" t="s">
        <v>362</v>
      </c>
      <c r="B568" s="74" t="s">
        <v>747</v>
      </c>
      <c r="C568" s="29"/>
      <c r="D568" s="39" t="str">
        <f aca="false">IF(L568=L$22,L$21,IF(M568=M$22,M$21,K568))</f>
        <v>G5</v>
      </c>
      <c r="E568" s="82" t="n">
        <f aca="false">Q568</f>
        <v>1001</v>
      </c>
      <c r="F568" s="20"/>
      <c r="G568" s="77" t="n">
        <f aca="false">R568</f>
        <v>1.95</v>
      </c>
      <c r="H568" s="77" t="n">
        <f aca="false">G568*C568</f>
        <v>0</v>
      </c>
      <c r="I568" s="85" t="s">
        <v>330</v>
      </c>
      <c r="K568" s="78" t="s">
        <v>61</v>
      </c>
      <c r="L568" s="41"/>
      <c r="M568" s="78"/>
      <c r="N568" s="78" t="n">
        <v>1001</v>
      </c>
      <c r="O568" s="79" t="n">
        <f aca="false">IF(AND(L568="",M568=""),N568,"")</f>
        <v>1001</v>
      </c>
      <c r="P568" s="1" t="n">
        <f aca="false">VLOOKUP("CTR"&amp;N568,Cumul_par_Code_tarifaire!B$3:K$1003,2,0)</f>
        <v>0</v>
      </c>
      <c r="Q568" s="1" t="n">
        <f aca="false">IF(L568&lt;&gt;"",L$20,IF(M568&lt;&gt;"",M$20,VLOOKUP("CTR"&amp;N568,Cumul_par_Code_tarifaire!B$3:K$1003,9,0)))</f>
        <v>1001</v>
      </c>
      <c r="R568" s="1" t="n">
        <f aca="false">IF(OR(L568&lt;&gt;"",M568&lt;&gt;""),R$21,VLOOKUP("CTR"&amp;N568,Cumul_par_Code_tarifaire!B$3:K$1003,10,0))</f>
        <v>1.95</v>
      </c>
    </row>
    <row r="569" customFormat="false" ht="12.8" hidden="false" customHeight="false" outlineLevel="0" collapsed="false">
      <c r="A569" s="73" t="s">
        <v>362</v>
      </c>
      <c r="B569" s="74" t="s">
        <v>748</v>
      </c>
      <c r="C569" s="29"/>
      <c r="D569" s="39" t="str">
        <f aca="false">IF(L569=L$22,L$21,IF(M569=M$22,M$21,K569))</f>
        <v>G5</v>
      </c>
      <c r="E569" s="82" t="n">
        <f aca="false">Q569</f>
        <v>1001</v>
      </c>
      <c r="F569" s="20"/>
      <c r="G569" s="77" t="n">
        <f aca="false">R569</f>
        <v>1.95</v>
      </c>
      <c r="H569" s="77" t="n">
        <f aca="false">G569*C569</f>
        <v>0</v>
      </c>
      <c r="I569" s="85" t="s">
        <v>330</v>
      </c>
      <c r="K569" s="78" t="s">
        <v>61</v>
      </c>
      <c r="L569" s="41"/>
      <c r="M569" s="78"/>
      <c r="N569" s="78" t="n">
        <v>1001</v>
      </c>
      <c r="O569" s="79" t="n">
        <f aca="false">IF(AND(L569="",M569=""),N569,"")</f>
        <v>1001</v>
      </c>
      <c r="P569" s="1" t="n">
        <f aca="false">VLOOKUP("CTR"&amp;N569,Cumul_par_Code_tarifaire!B$3:K$1003,2,0)</f>
        <v>0</v>
      </c>
      <c r="Q569" s="1" t="n">
        <f aca="false">IF(L569&lt;&gt;"",L$20,IF(M569&lt;&gt;"",M$20,VLOOKUP("CTR"&amp;N569,Cumul_par_Code_tarifaire!B$3:K$1003,9,0)))</f>
        <v>1001</v>
      </c>
      <c r="R569" s="1" t="n">
        <f aca="false">IF(OR(L569&lt;&gt;"",M569&lt;&gt;""),R$21,VLOOKUP("CTR"&amp;N569,Cumul_par_Code_tarifaire!B$3:K$1003,10,0))</f>
        <v>1.95</v>
      </c>
    </row>
    <row r="570" customFormat="false" ht="12.8" hidden="false" customHeight="false" outlineLevel="0" collapsed="false">
      <c r="A570" s="73" t="s">
        <v>362</v>
      </c>
      <c r="B570" s="74" t="s">
        <v>749</v>
      </c>
      <c r="C570" s="75"/>
      <c r="D570" s="39" t="str">
        <f aca="false">IF(L570=L$22,L$21,IF(M570=M$22,M$21,K570))</f>
        <v>G5</v>
      </c>
      <c r="E570" s="82" t="n">
        <f aca="false">Q570</f>
        <v>1001</v>
      </c>
      <c r="F570" s="20"/>
      <c r="G570" s="77" t="n">
        <f aca="false">R570</f>
        <v>1.95</v>
      </c>
      <c r="H570" s="77" t="n">
        <f aca="false">G570*C570</f>
        <v>0</v>
      </c>
      <c r="I570" s="85" t="s">
        <v>330</v>
      </c>
      <c r="K570" s="78" t="s">
        <v>61</v>
      </c>
      <c r="L570" s="41"/>
      <c r="M570" s="78"/>
      <c r="N570" s="78" t="n">
        <v>1001</v>
      </c>
      <c r="O570" s="79" t="n">
        <f aca="false">IF(AND(L570="",M570=""),N570,"")</f>
        <v>1001</v>
      </c>
      <c r="P570" s="1" t="n">
        <f aca="false">VLOOKUP("CTR"&amp;N570,Cumul_par_Code_tarifaire!B$3:K$1003,2,0)</f>
        <v>0</v>
      </c>
      <c r="Q570" s="1" t="n">
        <f aca="false">IF(L570&lt;&gt;"",L$20,IF(M570&lt;&gt;"",M$20,VLOOKUP("CTR"&amp;N570,Cumul_par_Code_tarifaire!B$3:K$1003,9,0)))</f>
        <v>1001</v>
      </c>
      <c r="R570" s="1" t="n">
        <f aca="false">IF(OR(L570&lt;&gt;"",M570&lt;&gt;""),R$21,VLOOKUP("CTR"&amp;N570,Cumul_par_Code_tarifaire!B$3:K$1003,10,0))</f>
        <v>1.95</v>
      </c>
    </row>
    <row r="571" s="5" customFormat="true" ht="12.8" hidden="true" customHeight="false" outlineLevel="0" collapsed="false">
      <c r="A571" s="73" t="s">
        <v>362</v>
      </c>
      <c r="B571" s="74" t="s">
        <v>750</v>
      </c>
      <c r="C571" s="29"/>
      <c r="D571" s="39" t="str">
        <f aca="false">IF(L571=L$22,L$21,IF(M571=M$22,M$21,K571))</f>
        <v>non dispo 2022</v>
      </c>
      <c r="E571" s="82" t="str">
        <f aca="false">Q571</f>
        <v>Nous Consulter</v>
      </c>
      <c r="F571" s="20"/>
      <c r="G571" s="77" t="n">
        <f aca="false">R571</f>
        <v>0</v>
      </c>
      <c r="H571" s="77" t="n">
        <f aca="false">G571*C571</f>
        <v>0</v>
      </c>
      <c r="I571" s="85" t="s">
        <v>330</v>
      </c>
      <c r="J571" s="1"/>
      <c r="K571" s="78" t="s">
        <v>61</v>
      </c>
      <c r="L571" s="41" t="s">
        <v>34</v>
      </c>
      <c r="M571" s="78"/>
      <c r="N571" s="78" t="n">
        <v>1001</v>
      </c>
      <c r="O571" s="79" t="str">
        <f aca="false">IF(AND(L571="",M571=""),N571,"")</f>
        <v/>
      </c>
      <c r="P571" s="1" t="n">
        <f aca="false">VLOOKUP("CTR"&amp;N571,Cumul_par_Code_tarifaire!B$3:K$1003,2,0)</f>
        <v>0</v>
      </c>
      <c r="Q571" s="1" t="str">
        <f aca="false">IF(L571&lt;&gt;"",L$20,IF(M571&lt;&gt;"",M$20,VLOOKUP("CTR"&amp;N571,Cumul_par_Code_tarifaire!B$3:K$1003,9,0)))</f>
        <v>Nous Consulter</v>
      </c>
      <c r="R571" s="1" t="n">
        <f aca="false">IF(OR(L571&lt;&gt;"",M571&lt;&gt;""),R$21,VLOOKUP("CTR"&amp;N571,Cumul_par_Code_tarifaire!B$3:K$1003,10,0))</f>
        <v>0</v>
      </c>
      <c r="S571" s="1"/>
    </row>
    <row r="572" customFormat="false" ht="12.8" hidden="false" customHeight="false" outlineLevel="0" collapsed="false">
      <c r="A572" s="73" t="s">
        <v>362</v>
      </c>
      <c r="B572" s="74" t="s">
        <v>751</v>
      </c>
      <c r="C572" s="75"/>
      <c r="D572" s="39" t="str">
        <f aca="false">IF(L572=L$22,L$21,IF(M572=M$22,M$21,K572))</f>
        <v>G5</v>
      </c>
      <c r="E572" s="82" t="n">
        <f aca="false">Q572</f>
        <v>1001</v>
      </c>
      <c r="F572" s="20"/>
      <c r="G572" s="77" t="n">
        <f aca="false">R572</f>
        <v>1.95</v>
      </c>
      <c r="H572" s="77" t="n">
        <f aca="false">G572*C572</f>
        <v>0</v>
      </c>
      <c r="I572" s="85" t="s">
        <v>330</v>
      </c>
      <c r="K572" s="78" t="s">
        <v>61</v>
      </c>
      <c r="L572" s="41"/>
      <c r="M572" s="78"/>
      <c r="N572" s="78" t="n">
        <v>1001</v>
      </c>
      <c r="O572" s="79" t="n">
        <f aca="false">IF(AND(L572="",M572=""),N572,"")</f>
        <v>1001</v>
      </c>
      <c r="P572" s="1" t="n">
        <f aca="false">VLOOKUP("CTR"&amp;N572,Cumul_par_Code_tarifaire!B$3:K$1003,2,0)</f>
        <v>0</v>
      </c>
      <c r="Q572" s="1" t="n">
        <f aca="false">IF(L572&lt;&gt;"",L$20,IF(M572&lt;&gt;"",M$20,VLOOKUP("CTR"&amp;N572,Cumul_par_Code_tarifaire!B$3:K$1003,9,0)))</f>
        <v>1001</v>
      </c>
      <c r="R572" s="1" t="n">
        <f aca="false">IF(OR(L572&lt;&gt;"",M572&lt;&gt;""),R$21,VLOOKUP("CTR"&amp;N572,Cumul_par_Code_tarifaire!B$3:K$1003,10,0))</f>
        <v>1.95</v>
      </c>
    </row>
    <row r="573" customFormat="false" ht="12.8" hidden="false" customHeight="false" outlineLevel="0" collapsed="false">
      <c r="A573" s="73" t="s">
        <v>362</v>
      </c>
      <c r="B573" s="74" t="s">
        <v>752</v>
      </c>
      <c r="C573" s="29"/>
      <c r="D573" s="39" t="str">
        <f aca="false">IF(L573=L$22,L$21,IF(M573=M$22,M$21,K573))</f>
        <v>G5</v>
      </c>
      <c r="E573" s="82" t="n">
        <f aca="false">Q573</f>
        <v>1001</v>
      </c>
      <c r="F573" s="20"/>
      <c r="G573" s="77" t="n">
        <f aca="false">R573</f>
        <v>1.95</v>
      </c>
      <c r="H573" s="77" t="n">
        <f aca="false">G573*C573</f>
        <v>0</v>
      </c>
      <c r="I573" s="85" t="s">
        <v>330</v>
      </c>
      <c r="K573" s="78" t="s">
        <v>61</v>
      </c>
      <c r="L573" s="41"/>
      <c r="M573" s="78"/>
      <c r="N573" s="78" t="n">
        <v>1001</v>
      </c>
      <c r="O573" s="79" t="n">
        <f aca="false">IF(AND(L573="",M573=""),N573,"")</f>
        <v>1001</v>
      </c>
      <c r="P573" s="1" t="n">
        <f aca="false">VLOOKUP("CTR"&amp;N573,Cumul_par_Code_tarifaire!B$3:K$1003,2,0)</f>
        <v>0</v>
      </c>
      <c r="Q573" s="1" t="n">
        <f aca="false">IF(L573&lt;&gt;"",L$20,IF(M573&lt;&gt;"",M$20,VLOOKUP("CTR"&amp;N573,Cumul_par_Code_tarifaire!B$3:K$1003,9,0)))</f>
        <v>1001</v>
      </c>
      <c r="R573" s="1" t="n">
        <f aca="false">IF(OR(L573&lt;&gt;"",M573&lt;&gt;""),R$21,VLOOKUP("CTR"&amp;N573,Cumul_par_Code_tarifaire!B$3:K$1003,10,0))</f>
        <v>1.95</v>
      </c>
    </row>
    <row r="574" customFormat="false" ht="12.8" hidden="false" customHeight="false" outlineLevel="0" collapsed="false">
      <c r="A574" s="73" t="s">
        <v>362</v>
      </c>
      <c r="B574" s="74" t="s">
        <v>753</v>
      </c>
      <c r="C574" s="75"/>
      <c r="D574" s="39" t="str">
        <f aca="false">IF(L574=L$22,L$21,IF(M574=M$22,M$21,K574))</f>
        <v>G5</v>
      </c>
      <c r="E574" s="82" t="n">
        <f aca="false">Q574</f>
        <v>1001</v>
      </c>
      <c r="F574" s="20"/>
      <c r="G574" s="77" t="n">
        <f aca="false">R574</f>
        <v>1.95</v>
      </c>
      <c r="H574" s="77" t="n">
        <f aca="false">G574*C574</f>
        <v>0</v>
      </c>
      <c r="I574" s="85" t="s">
        <v>330</v>
      </c>
      <c r="K574" s="78" t="s">
        <v>61</v>
      </c>
      <c r="L574" s="41"/>
      <c r="M574" s="78"/>
      <c r="N574" s="78" t="n">
        <v>1001</v>
      </c>
      <c r="O574" s="79" t="n">
        <f aca="false">IF(AND(L574="",M574=""),N574,"")</f>
        <v>1001</v>
      </c>
      <c r="P574" s="1" t="n">
        <f aca="false">VLOOKUP("CTR"&amp;N574,Cumul_par_Code_tarifaire!B$3:K$1003,2,0)</f>
        <v>0</v>
      </c>
      <c r="Q574" s="1" t="n">
        <f aca="false">IF(L574&lt;&gt;"",L$20,IF(M574&lt;&gt;"",M$20,VLOOKUP("CTR"&amp;N574,Cumul_par_Code_tarifaire!B$3:K$1003,9,0)))</f>
        <v>1001</v>
      </c>
      <c r="R574" s="1" t="n">
        <f aca="false">IF(OR(L574&lt;&gt;"",M574&lt;&gt;""),R$21,VLOOKUP("CTR"&amp;N574,Cumul_par_Code_tarifaire!B$3:K$1003,10,0))</f>
        <v>1.95</v>
      </c>
    </row>
    <row r="575" customFormat="false" ht="12.8" hidden="false" customHeight="false" outlineLevel="0" collapsed="false">
      <c r="A575" s="73" t="s">
        <v>362</v>
      </c>
      <c r="B575" s="74" t="s">
        <v>754</v>
      </c>
      <c r="C575" s="29"/>
      <c r="D575" s="39" t="str">
        <f aca="false">IF(L575=L$22,L$21,IF(M575=M$22,M$21,K575))</f>
        <v>G5</v>
      </c>
      <c r="E575" s="82" t="n">
        <f aca="false">Q575</f>
        <v>1001</v>
      </c>
      <c r="F575" s="20"/>
      <c r="G575" s="77" t="n">
        <f aca="false">R575</f>
        <v>1.95</v>
      </c>
      <c r="H575" s="77" t="n">
        <f aca="false">G575*C575</f>
        <v>0</v>
      </c>
      <c r="I575" s="85" t="s">
        <v>330</v>
      </c>
      <c r="K575" s="78" t="s">
        <v>61</v>
      </c>
      <c r="L575" s="41"/>
      <c r="M575" s="78"/>
      <c r="N575" s="78" t="n">
        <v>1001</v>
      </c>
      <c r="O575" s="79" t="n">
        <f aca="false">IF(AND(L575="",M575=""),N575,"")</f>
        <v>1001</v>
      </c>
      <c r="P575" s="1" t="n">
        <f aca="false">VLOOKUP("CTR"&amp;N575,Cumul_par_Code_tarifaire!B$3:K$1003,2,0)</f>
        <v>0</v>
      </c>
      <c r="Q575" s="1" t="n">
        <f aca="false">IF(L575&lt;&gt;"",L$20,IF(M575&lt;&gt;"",M$20,VLOOKUP("CTR"&amp;N575,Cumul_par_Code_tarifaire!B$3:K$1003,9,0)))</f>
        <v>1001</v>
      </c>
      <c r="R575" s="1" t="n">
        <f aca="false">IF(OR(L575&lt;&gt;"",M575&lt;&gt;""),R$21,VLOOKUP("CTR"&amp;N575,Cumul_par_Code_tarifaire!B$3:K$1003,10,0))</f>
        <v>1.95</v>
      </c>
    </row>
    <row r="576" customFormat="false" ht="12.8" hidden="false" customHeight="false" outlineLevel="0" collapsed="false">
      <c r="A576" s="73" t="s">
        <v>362</v>
      </c>
      <c r="B576" s="74" t="s">
        <v>755</v>
      </c>
      <c r="C576" s="75"/>
      <c r="D576" s="39" t="str">
        <f aca="false">IF(L576=L$22,L$21,IF(M576=M$22,M$21,K576))</f>
        <v>G5</v>
      </c>
      <c r="E576" s="82" t="n">
        <f aca="false">Q576</f>
        <v>1001</v>
      </c>
      <c r="F576" s="20"/>
      <c r="G576" s="77" t="n">
        <f aca="false">R576</f>
        <v>1.95</v>
      </c>
      <c r="H576" s="77" t="n">
        <f aca="false">G576*C576</f>
        <v>0</v>
      </c>
      <c r="I576" s="85" t="s">
        <v>330</v>
      </c>
      <c r="K576" s="78" t="s">
        <v>61</v>
      </c>
      <c r="L576" s="41"/>
      <c r="M576" s="78"/>
      <c r="N576" s="78" t="n">
        <v>1001</v>
      </c>
      <c r="O576" s="79" t="n">
        <f aca="false">IF(AND(L576="",M576=""),N576,"")</f>
        <v>1001</v>
      </c>
      <c r="P576" s="1" t="n">
        <f aca="false">VLOOKUP("CTR"&amp;N576,Cumul_par_Code_tarifaire!B$3:K$1003,2,0)</f>
        <v>0</v>
      </c>
      <c r="Q576" s="1" t="n">
        <f aca="false">IF(L576&lt;&gt;"",L$20,IF(M576&lt;&gt;"",M$20,VLOOKUP("CTR"&amp;N576,Cumul_par_Code_tarifaire!B$3:K$1003,9,0)))</f>
        <v>1001</v>
      </c>
      <c r="R576" s="1" t="n">
        <f aca="false">IF(OR(L576&lt;&gt;"",M576&lt;&gt;""),R$21,VLOOKUP("CTR"&amp;N576,Cumul_par_Code_tarifaire!B$3:K$1003,10,0))</f>
        <v>1.95</v>
      </c>
    </row>
    <row r="577" customFormat="false" ht="12.8" hidden="false" customHeight="false" outlineLevel="0" collapsed="false">
      <c r="A577" s="73" t="s">
        <v>362</v>
      </c>
      <c r="B577" s="74" t="s">
        <v>754</v>
      </c>
      <c r="C577" s="75"/>
      <c r="D577" s="39" t="str">
        <f aca="false">IF(L577=L$22,L$21,IF(M577=M$22,M$21,K577))</f>
        <v>G5</v>
      </c>
      <c r="E577" s="82" t="n">
        <f aca="false">Q577</f>
        <v>1001</v>
      </c>
      <c r="F577" s="20"/>
      <c r="G577" s="77" t="n">
        <f aca="false">R577</f>
        <v>1.95</v>
      </c>
      <c r="H577" s="77" t="n">
        <f aca="false">G577*C577</f>
        <v>0</v>
      </c>
      <c r="I577" s="85" t="s">
        <v>330</v>
      </c>
      <c r="K577" s="78" t="s">
        <v>61</v>
      </c>
      <c r="L577" s="41"/>
      <c r="M577" s="78"/>
      <c r="N577" s="78" t="n">
        <v>1001</v>
      </c>
      <c r="O577" s="79" t="n">
        <f aca="false">IF(AND(L577="",M577=""),N577,"")</f>
        <v>1001</v>
      </c>
      <c r="P577" s="1" t="n">
        <f aca="false">VLOOKUP("CTR"&amp;N577,Cumul_par_Code_tarifaire!B$3:K$1003,2,0)</f>
        <v>0</v>
      </c>
      <c r="Q577" s="1" t="n">
        <f aca="false">IF(L577&lt;&gt;"",L$20,IF(M577&lt;&gt;"",M$20,VLOOKUP("CTR"&amp;N577,Cumul_par_Code_tarifaire!B$3:K$1003,9,0)))</f>
        <v>1001</v>
      </c>
      <c r="R577" s="1" t="n">
        <f aca="false">IF(OR(L577&lt;&gt;"",M577&lt;&gt;""),R$21,VLOOKUP("CTR"&amp;N577,Cumul_par_Code_tarifaire!B$3:K$1003,10,0))</f>
        <v>1.95</v>
      </c>
    </row>
    <row r="578" customFormat="false" ht="12.8" hidden="false" customHeight="false" outlineLevel="0" collapsed="false">
      <c r="A578" s="73" t="s">
        <v>362</v>
      </c>
      <c r="B578" s="74" t="s">
        <v>756</v>
      </c>
      <c r="C578" s="29"/>
      <c r="D578" s="39" t="str">
        <f aca="false">IF(L578=L$22,L$21,IF(M578=M$22,M$21,K578))</f>
        <v>G5</v>
      </c>
      <c r="E578" s="82" t="n">
        <f aca="false">Q578</f>
        <v>1001</v>
      </c>
      <c r="F578" s="20"/>
      <c r="G578" s="77" t="n">
        <f aca="false">R578</f>
        <v>1.95</v>
      </c>
      <c r="H578" s="77" t="n">
        <f aca="false">G578*C578</f>
        <v>0</v>
      </c>
      <c r="I578" s="85" t="s">
        <v>330</v>
      </c>
      <c r="K578" s="78" t="s">
        <v>61</v>
      </c>
      <c r="L578" s="41"/>
      <c r="M578" s="78"/>
      <c r="N578" s="78" t="n">
        <v>1001</v>
      </c>
      <c r="O578" s="79" t="n">
        <f aca="false">IF(AND(L578="",M578=""),N578,"")</f>
        <v>1001</v>
      </c>
      <c r="P578" s="1" t="n">
        <f aca="false">VLOOKUP("CTR"&amp;N578,Cumul_par_Code_tarifaire!B$3:K$1003,2,0)</f>
        <v>0</v>
      </c>
      <c r="Q578" s="1" t="n">
        <f aca="false">IF(L578&lt;&gt;"",L$20,IF(M578&lt;&gt;"",M$20,VLOOKUP("CTR"&amp;N578,Cumul_par_Code_tarifaire!B$3:K$1003,9,0)))</f>
        <v>1001</v>
      </c>
      <c r="R578" s="1" t="n">
        <f aca="false">IF(OR(L578&lt;&gt;"",M578&lt;&gt;""),R$21,VLOOKUP("CTR"&amp;N578,Cumul_par_Code_tarifaire!B$3:K$1003,10,0))</f>
        <v>1.95</v>
      </c>
    </row>
    <row r="579" customFormat="false" ht="12.8" hidden="false" customHeight="false" outlineLevel="0" collapsed="false">
      <c r="A579" s="73" t="s">
        <v>362</v>
      </c>
      <c r="B579" s="74" t="s">
        <v>757</v>
      </c>
      <c r="C579" s="29"/>
      <c r="D579" s="39" t="str">
        <f aca="false">IF(L579=L$22,L$21,IF(M579=M$22,M$21,K579))</f>
        <v>G5</v>
      </c>
      <c r="E579" s="82" t="n">
        <f aca="false">Q579</f>
        <v>1001</v>
      </c>
      <c r="F579" s="20"/>
      <c r="G579" s="77" t="n">
        <f aca="false">R579</f>
        <v>1.95</v>
      </c>
      <c r="H579" s="77" t="n">
        <f aca="false">G579*C579</f>
        <v>0</v>
      </c>
      <c r="I579" s="85" t="s">
        <v>330</v>
      </c>
      <c r="K579" s="78" t="s">
        <v>61</v>
      </c>
      <c r="L579" s="41"/>
      <c r="M579" s="78"/>
      <c r="N579" s="78" t="n">
        <v>1001</v>
      </c>
      <c r="O579" s="79" t="n">
        <f aca="false">IF(AND(L579="",M579=""),N579,"")</f>
        <v>1001</v>
      </c>
      <c r="P579" s="1" t="n">
        <f aca="false">VLOOKUP("CTR"&amp;N579,Cumul_par_Code_tarifaire!B$3:K$1003,2,0)</f>
        <v>0</v>
      </c>
      <c r="Q579" s="1" t="n">
        <f aca="false">IF(L579&lt;&gt;"",L$20,IF(M579&lt;&gt;"",M$20,VLOOKUP("CTR"&amp;N579,Cumul_par_Code_tarifaire!B$3:K$1003,9,0)))</f>
        <v>1001</v>
      </c>
      <c r="R579" s="1" t="n">
        <f aca="false">IF(OR(L579&lt;&gt;"",M579&lt;&gt;""),R$21,VLOOKUP("CTR"&amp;N579,Cumul_par_Code_tarifaire!B$3:K$1003,10,0))</f>
        <v>1.95</v>
      </c>
    </row>
    <row r="580" customFormat="false" ht="12.8" hidden="false" customHeight="false" outlineLevel="0" collapsed="false">
      <c r="A580" s="73" t="s">
        <v>362</v>
      </c>
      <c r="B580" s="74" t="s">
        <v>758</v>
      </c>
      <c r="C580" s="29"/>
      <c r="D580" s="39" t="str">
        <f aca="false">IF(L580=L$22,L$21,IF(M580=M$22,M$21,K580))</f>
        <v>G5</v>
      </c>
      <c r="E580" s="82" t="n">
        <f aca="false">Q580</f>
        <v>1001</v>
      </c>
      <c r="F580" s="20"/>
      <c r="G580" s="77" t="n">
        <f aca="false">R580</f>
        <v>1.95</v>
      </c>
      <c r="H580" s="77" t="n">
        <f aca="false">G580*C580</f>
        <v>0</v>
      </c>
      <c r="I580" s="85" t="s">
        <v>330</v>
      </c>
      <c r="K580" s="78" t="s">
        <v>61</v>
      </c>
      <c r="L580" s="41"/>
      <c r="M580" s="78"/>
      <c r="N580" s="78" t="n">
        <v>1001</v>
      </c>
      <c r="O580" s="79" t="n">
        <f aca="false">IF(AND(L580="",M580=""),N580,"")</f>
        <v>1001</v>
      </c>
      <c r="P580" s="1" t="n">
        <f aca="false">VLOOKUP("CTR"&amp;N580,Cumul_par_Code_tarifaire!B$3:K$1003,2,0)</f>
        <v>0</v>
      </c>
      <c r="Q580" s="1" t="n">
        <f aca="false">IF(L580&lt;&gt;"",L$20,IF(M580&lt;&gt;"",M$20,VLOOKUP("CTR"&amp;N580,Cumul_par_Code_tarifaire!B$3:K$1003,9,0)))</f>
        <v>1001</v>
      </c>
      <c r="R580" s="1" t="n">
        <f aca="false">IF(OR(L580&lt;&gt;"",M580&lt;&gt;""),R$21,VLOOKUP("CTR"&amp;N580,Cumul_par_Code_tarifaire!B$3:K$1003,10,0))</f>
        <v>1.95</v>
      </c>
    </row>
    <row r="581" customFormat="false" ht="12.8" hidden="false" customHeight="false" outlineLevel="0" collapsed="false">
      <c r="A581" s="73" t="s">
        <v>362</v>
      </c>
      <c r="B581" s="74" t="s">
        <v>759</v>
      </c>
      <c r="C581" s="75"/>
      <c r="D581" s="39" t="str">
        <f aca="false">IF(L581=L$22,L$21,IF(M581=M$22,M$21,K581))</f>
        <v>G5</v>
      </c>
      <c r="E581" s="82" t="n">
        <f aca="false">Q581</f>
        <v>1001</v>
      </c>
      <c r="F581" s="20"/>
      <c r="G581" s="77" t="n">
        <f aca="false">R581</f>
        <v>1.95</v>
      </c>
      <c r="H581" s="77" t="n">
        <f aca="false">G581*C581</f>
        <v>0</v>
      </c>
      <c r="I581" s="85" t="s">
        <v>330</v>
      </c>
      <c r="K581" s="78" t="s">
        <v>61</v>
      </c>
      <c r="L581" s="41"/>
      <c r="M581" s="78"/>
      <c r="N581" s="78" t="n">
        <v>1001</v>
      </c>
      <c r="O581" s="79" t="n">
        <f aca="false">IF(AND(L581="",M581=""),N581,"")</f>
        <v>1001</v>
      </c>
      <c r="P581" s="1" t="n">
        <f aca="false">VLOOKUP("CTR"&amp;N581,Cumul_par_Code_tarifaire!B$3:K$1003,2,0)</f>
        <v>0</v>
      </c>
      <c r="Q581" s="1" t="n">
        <f aca="false">IF(L581&lt;&gt;"",L$20,IF(M581&lt;&gt;"",M$20,VLOOKUP("CTR"&amp;N581,Cumul_par_Code_tarifaire!B$3:K$1003,9,0)))</f>
        <v>1001</v>
      </c>
      <c r="R581" s="1" t="n">
        <f aca="false">IF(OR(L581&lt;&gt;"",M581&lt;&gt;""),R$21,VLOOKUP("CTR"&amp;N581,Cumul_par_Code_tarifaire!B$3:K$1003,10,0))</f>
        <v>1.95</v>
      </c>
    </row>
    <row r="582" customFormat="false" ht="12.8" hidden="false" customHeight="false" outlineLevel="0" collapsed="false">
      <c r="A582" s="73" t="s">
        <v>362</v>
      </c>
      <c r="B582" s="74" t="s">
        <v>760</v>
      </c>
      <c r="C582" s="29"/>
      <c r="D582" s="39" t="str">
        <f aca="false">IF(L582=L$22,L$21,IF(M582=M$22,M$21,K582))</f>
        <v>G5</v>
      </c>
      <c r="E582" s="82" t="n">
        <f aca="false">Q582</f>
        <v>1001</v>
      </c>
      <c r="F582" s="20"/>
      <c r="G582" s="77" t="n">
        <f aca="false">R582</f>
        <v>1.95</v>
      </c>
      <c r="H582" s="77" t="n">
        <f aca="false">G582*C582</f>
        <v>0</v>
      </c>
      <c r="I582" s="85" t="s">
        <v>330</v>
      </c>
      <c r="K582" s="78" t="s">
        <v>61</v>
      </c>
      <c r="L582" s="41"/>
      <c r="M582" s="78"/>
      <c r="N582" s="78" t="n">
        <v>1001</v>
      </c>
      <c r="O582" s="79" t="n">
        <f aca="false">IF(AND(L582="",M582=""),N582,"")</f>
        <v>1001</v>
      </c>
      <c r="P582" s="1" t="n">
        <f aca="false">VLOOKUP("CTR"&amp;N582,Cumul_par_Code_tarifaire!B$3:K$1003,2,0)</f>
        <v>0</v>
      </c>
      <c r="Q582" s="1" t="n">
        <f aca="false">IF(L582&lt;&gt;"",L$20,IF(M582&lt;&gt;"",M$20,VLOOKUP("CTR"&amp;N582,Cumul_par_Code_tarifaire!B$3:K$1003,9,0)))</f>
        <v>1001</v>
      </c>
      <c r="R582" s="1" t="n">
        <f aca="false">IF(OR(L582&lt;&gt;"",M582&lt;&gt;""),R$21,VLOOKUP("CTR"&amp;N582,Cumul_par_Code_tarifaire!B$3:K$1003,10,0))</f>
        <v>1.95</v>
      </c>
    </row>
    <row r="583" customFormat="false" ht="12.8" hidden="false" customHeight="false" outlineLevel="0" collapsed="false">
      <c r="A583" s="73" t="s">
        <v>362</v>
      </c>
      <c r="B583" s="74" t="s">
        <v>761</v>
      </c>
      <c r="C583" s="75"/>
      <c r="D583" s="39" t="str">
        <f aca="false">IF(L583=L$22,L$21,IF(M583=M$22,M$21,K583))</f>
        <v>G5</v>
      </c>
      <c r="E583" s="82" t="n">
        <f aca="false">Q583</f>
        <v>1001</v>
      </c>
      <c r="F583" s="20"/>
      <c r="G583" s="77" t="n">
        <f aca="false">R583</f>
        <v>1.95</v>
      </c>
      <c r="H583" s="77" t="n">
        <f aca="false">G583*C583</f>
        <v>0</v>
      </c>
      <c r="I583" s="85" t="s">
        <v>330</v>
      </c>
      <c r="K583" s="78" t="s">
        <v>61</v>
      </c>
      <c r="L583" s="41"/>
      <c r="M583" s="78"/>
      <c r="N583" s="78" t="n">
        <v>1001</v>
      </c>
      <c r="O583" s="79" t="n">
        <f aca="false">IF(AND(L583="",M583=""),N583,"")</f>
        <v>1001</v>
      </c>
      <c r="P583" s="1" t="n">
        <f aca="false">VLOOKUP("CTR"&amp;N583,Cumul_par_Code_tarifaire!B$3:K$1003,2,0)</f>
        <v>0</v>
      </c>
      <c r="Q583" s="1" t="n">
        <f aca="false">IF(L583&lt;&gt;"",L$20,IF(M583&lt;&gt;"",M$20,VLOOKUP("CTR"&amp;N583,Cumul_par_Code_tarifaire!B$3:K$1003,9,0)))</f>
        <v>1001</v>
      </c>
      <c r="R583" s="1" t="n">
        <f aca="false">IF(OR(L583&lt;&gt;"",M583&lt;&gt;""),R$21,VLOOKUP("CTR"&amp;N583,Cumul_par_Code_tarifaire!B$3:K$1003,10,0))</f>
        <v>1.95</v>
      </c>
    </row>
    <row r="584" customFormat="false" ht="12.8" hidden="false" customHeight="false" outlineLevel="0" collapsed="false">
      <c r="A584" s="73" t="s">
        <v>362</v>
      </c>
      <c r="B584" s="74" t="s">
        <v>762</v>
      </c>
      <c r="C584" s="29"/>
      <c r="D584" s="39" t="str">
        <f aca="false">IF(L584=L$22,L$21,IF(M584=M$22,M$21,K584))</f>
        <v>G5</v>
      </c>
      <c r="E584" s="82" t="n">
        <f aca="false">Q584</f>
        <v>1001</v>
      </c>
      <c r="F584" s="20"/>
      <c r="G584" s="77" t="n">
        <f aca="false">R584</f>
        <v>1.95</v>
      </c>
      <c r="H584" s="77" t="n">
        <f aca="false">G584*C584</f>
        <v>0</v>
      </c>
      <c r="I584" s="85" t="s">
        <v>330</v>
      </c>
      <c r="K584" s="78" t="s">
        <v>61</v>
      </c>
      <c r="L584" s="41"/>
      <c r="M584" s="78"/>
      <c r="N584" s="78" t="n">
        <v>1001</v>
      </c>
      <c r="O584" s="79" t="n">
        <f aca="false">IF(AND(L584="",M584=""),N584,"")</f>
        <v>1001</v>
      </c>
      <c r="P584" s="1" t="n">
        <f aca="false">VLOOKUP("CTR"&amp;N584,Cumul_par_Code_tarifaire!B$3:K$1003,2,0)</f>
        <v>0</v>
      </c>
      <c r="Q584" s="1" t="n">
        <f aca="false">IF(L584&lt;&gt;"",L$20,IF(M584&lt;&gt;"",M$20,VLOOKUP("CTR"&amp;N584,Cumul_par_Code_tarifaire!B$3:K$1003,9,0)))</f>
        <v>1001</v>
      </c>
      <c r="R584" s="1" t="n">
        <f aca="false">IF(OR(L584&lt;&gt;"",M584&lt;&gt;""),R$21,VLOOKUP("CTR"&amp;N584,Cumul_par_Code_tarifaire!B$3:K$1003,10,0))</f>
        <v>1.95</v>
      </c>
    </row>
    <row r="585" customFormat="false" ht="12.8" hidden="false" customHeight="false" outlineLevel="0" collapsed="false">
      <c r="A585" s="73" t="s">
        <v>362</v>
      </c>
      <c r="B585" s="74" t="s">
        <v>763</v>
      </c>
      <c r="C585" s="75"/>
      <c r="D585" s="39" t="str">
        <f aca="false">IF(L585=L$22,L$21,IF(M585=M$22,M$21,K585))</f>
        <v>G5</v>
      </c>
      <c r="E585" s="82" t="n">
        <f aca="false">Q585</f>
        <v>1001</v>
      </c>
      <c r="F585" s="20"/>
      <c r="G585" s="77" t="n">
        <f aca="false">R585</f>
        <v>1.95</v>
      </c>
      <c r="H585" s="77" t="n">
        <f aca="false">G585*C585</f>
        <v>0</v>
      </c>
      <c r="I585" s="85" t="s">
        <v>330</v>
      </c>
      <c r="K585" s="78" t="s">
        <v>61</v>
      </c>
      <c r="L585" s="41"/>
      <c r="M585" s="78"/>
      <c r="N585" s="78" t="n">
        <v>1001</v>
      </c>
      <c r="O585" s="79" t="n">
        <f aca="false">IF(AND(L585="",M585=""),N585,"")</f>
        <v>1001</v>
      </c>
      <c r="P585" s="1" t="n">
        <f aca="false">VLOOKUP("CTR"&amp;N585,Cumul_par_Code_tarifaire!B$3:K$1003,2,0)</f>
        <v>0</v>
      </c>
      <c r="Q585" s="1" t="n">
        <f aca="false">IF(L585&lt;&gt;"",L$20,IF(M585&lt;&gt;"",M$20,VLOOKUP("CTR"&amp;N585,Cumul_par_Code_tarifaire!B$3:K$1003,9,0)))</f>
        <v>1001</v>
      </c>
      <c r="R585" s="1" t="n">
        <f aca="false">IF(OR(L585&lt;&gt;"",M585&lt;&gt;""),R$21,VLOOKUP("CTR"&amp;N585,Cumul_par_Code_tarifaire!B$3:K$1003,10,0))</f>
        <v>1.95</v>
      </c>
    </row>
    <row r="586" customFormat="false" ht="12.8" hidden="false" customHeight="false" outlineLevel="0" collapsed="false">
      <c r="A586" s="73" t="s">
        <v>362</v>
      </c>
      <c r="B586" s="74" t="s">
        <v>764</v>
      </c>
      <c r="C586" s="29"/>
      <c r="D586" s="39" t="str">
        <f aca="false">IF(L586=L$22,L$21,IF(M586=M$22,M$21,K586))</f>
        <v>G5</v>
      </c>
      <c r="E586" s="82" t="n">
        <f aca="false">Q586</f>
        <v>1001</v>
      </c>
      <c r="F586" s="20"/>
      <c r="G586" s="77" t="n">
        <f aca="false">R586</f>
        <v>1.95</v>
      </c>
      <c r="H586" s="77" t="n">
        <f aca="false">G586*C586</f>
        <v>0</v>
      </c>
      <c r="I586" s="85" t="s">
        <v>330</v>
      </c>
      <c r="K586" s="78" t="s">
        <v>61</v>
      </c>
      <c r="L586" s="41"/>
      <c r="M586" s="78"/>
      <c r="N586" s="78" t="n">
        <v>1001</v>
      </c>
      <c r="O586" s="79" t="n">
        <f aca="false">IF(AND(L586="",M586=""),N586,"")</f>
        <v>1001</v>
      </c>
      <c r="P586" s="1" t="n">
        <f aca="false">VLOOKUP("CTR"&amp;N586,Cumul_par_Code_tarifaire!B$3:K$1003,2,0)</f>
        <v>0</v>
      </c>
      <c r="Q586" s="1" t="n">
        <f aca="false">IF(L586&lt;&gt;"",L$20,IF(M586&lt;&gt;"",M$20,VLOOKUP("CTR"&amp;N586,Cumul_par_Code_tarifaire!B$3:K$1003,9,0)))</f>
        <v>1001</v>
      </c>
      <c r="R586" s="1" t="n">
        <f aca="false">IF(OR(L586&lt;&gt;"",M586&lt;&gt;""),R$21,VLOOKUP("CTR"&amp;N586,Cumul_par_Code_tarifaire!B$3:K$1003,10,0))</f>
        <v>1.95</v>
      </c>
    </row>
    <row r="587" customFormat="false" ht="12.8" hidden="false" customHeight="false" outlineLevel="0" collapsed="false">
      <c r="A587" s="73" t="s">
        <v>362</v>
      </c>
      <c r="B587" s="74" t="s">
        <v>765</v>
      </c>
      <c r="C587" s="29"/>
      <c r="D587" s="39" t="str">
        <f aca="false">IF(L587=L$22,L$21,IF(M587=M$22,M$21,K587))</f>
        <v>G5</v>
      </c>
      <c r="E587" s="82" t="n">
        <f aca="false">Q587</f>
        <v>1001</v>
      </c>
      <c r="F587" s="20"/>
      <c r="G587" s="77" t="n">
        <f aca="false">R587</f>
        <v>1.95</v>
      </c>
      <c r="H587" s="77" t="n">
        <f aca="false">G587*C587</f>
        <v>0</v>
      </c>
      <c r="I587" s="85" t="s">
        <v>330</v>
      </c>
      <c r="K587" s="78" t="s">
        <v>61</v>
      </c>
      <c r="L587" s="41"/>
      <c r="M587" s="78"/>
      <c r="N587" s="78" t="n">
        <v>1001</v>
      </c>
      <c r="O587" s="79" t="n">
        <f aca="false">IF(AND(L587="",M587=""),N587,"")</f>
        <v>1001</v>
      </c>
      <c r="P587" s="1" t="n">
        <f aca="false">VLOOKUP("CTR"&amp;N587,Cumul_par_Code_tarifaire!B$3:K$1003,2,0)</f>
        <v>0</v>
      </c>
      <c r="Q587" s="1" t="n">
        <f aca="false">IF(L587&lt;&gt;"",L$20,IF(M587&lt;&gt;"",M$20,VLOOKUP("CTR"&amp;N587,Cumul_par_Code_tarifaire!B$3:K$1003,9,0)))</f>
        <v>1001</v>
      </c>
      <c r="R587" s="1" t="n">
        <f aca="false">IF(OR(L587&lt;&gt;"",M587&lt;&gt;""),R$21,VLOOKUP("CTR"&amp;N587,Cumul_par_Code_tarifaire!B$3:K$1003,10,0))</f>
        <v>1.95</v>
      </c>
    </row>
    <row r="588" customFormat="false" ht="12.8" hidden="false" customHeight="false" outlineLevel="0" collapsed="false">
      <c r="A588" s="73" t="s">
        <v>362</v>
      </c>
      <c r="B588" s="74" t="s">
        <v>766</v>
      </c>
      <c r="C588" s="29"/>
      <c r="D588" s="39" t="str">
        <f aca="false">IF(L588=L$22,L$21,IF(M588=M$22,M$21,K588))</f>
        <v>G5</v>
      </c>
      <c r="E588" s="82" t="n">
        <f aca="false">Q588</f>
        <v>1001</v>
      </c>
      <c r="F588" s="20"/>
      <c r="G588" s="77" t="n">
        <f aca="false">R588</f>
        <v>1.95</v>
      </c>
      <c r="H588" s="77" t="n">
        <f aca="false">G588*C588</f>
        <v>0</v>
      </c>
      <c r="I588" s="85" t="s">
        <v>330</v>
      </c>
      <c r="K588" s="78" t="s">
        <v>61</v>
      </c>
      <c r="L588" s="41"/>
      <c r="M588" s="78"/>
      <c r="N588" s="78" t="n">
        <v>1001</v>
      </c>
      <c r="O588" s="79" t="n">
        <f aca="false">IF(AND(L588="",M588=""),N588,"")</f>
        <v>1001</v>
      </c>
      <c r="P588" s="1" t="n">
        <f aca="false">VLOOKUP("CTR"&amp;N588,Cumul_par_Code_tarifaire!B$3:K$1003,2,0)</f>
        <v>0</v>
      </c>
      <c r="Q588" s="1" t="n">
        <f aca="false">IF(L588&lt;&gt;"",L$20,IF(M588&lt;&gt;"",M$20,VLOOKUP("CTR"&amp;N588,Cumul_par_Code_tarifaire!B$3:K$1003,9,0)))</f>
        <v>1001</v>
      </c>
      <c r="R588" s="1" t="n">
        <f aca="false">IF(OR(L588&lt;&gt;"",M588&lt;&gt;""),R$21,VLOOKUP("CTR"&amp;N588,Cumul_par_Code_tarifaire!B$3:K$1003,10,0))</f>
        <v>1.95</v>
      </c>
    </row>
    <row r="589" customFormat="false" ht="12.8" hidden="false" customHeight="false" outlineLevel="0" collapsed="false">
      <c r="A589" s="73" t="s">
        <v>362</v>
      </c>
      <c r="B589" s="74" t="s">
        <v>767</v>
      </c>
      <c r="C589" s="29"/>
      <c r="D589" s="39" t="str">
        <f aca="false">IF(L589=L$22,L$21,IF(M589=M$22,M$21,K589))</f>
        <v>G5</v>
      </c>
      <c r="E589" s="82" t="n">
        <f aca="false">Q589</f>
        <v>1001</v>
      </c>
      <c r="F589" s="20"/>
      <c r="G589" s="77" t="n">
        <f aca="false">R589</f>
        <v>1.95</v>
      </c>
      <c r="H589" s="77" t="n">
        <f aca="false">G589*C589</f>
        <v>0</v>
      </c>
      <c r="I589" s="85" t="s">
        <v>330</v>
      </c>
      <c r="K589" s="78" t="s">
        <v>61</v>
      </c>
      <c r="L589" s="41"/>
      <c r="M589" s="78"/>
      <c r="N589" s="78" t="n">
        <v>1001</v>
      </c>
      <c r="O589" s="79" t="n">
        <f aca="false">IF(AND(L589="",M589=""),N589,"")</f>
        <v>1001</v>
      </c>
      <c r="P589" s="1" t="n">
        <f aca="false">VLOOKUP("CTR"&amp;N589,Cumul_par_Code_tarifaire!B$3:K$1003,2,0)</f>
        <v>0</v>
      </c>
      <c r="Q589" s="1" t="n">
        <f aca="false">IF(L589&lt;&gt;"",L$20,IF(M589&lt;&gt;"",M$20,VLOOKUP("CTR"&amp;N589,Cumul_par_Code_tarifaire!B$3:K$1003,9,0)))</f>
        <v>1001</v>
      </c>
      <c r="R589" s="1" t="n">
        <f aca="false">IF(OR(L589&lt;&gt;"",M589&lt;&gt;""),R$21,VLOOKUP("CTR"&amp;N589,Cumul_par_Code_tarifaire!B$3:K$1003,10,0))</f>
        <v>1.95</v>
      </c>
    </row>
    <row r="590" customFormat="false" ht="12.8" hidden="false" customHeight="false" outlineLevel="0" collapsed="false">
      <c r="A590" s="73" t="s">
        <v>362</v>
      </c>
      <c r="B590" s="74" t="s">
        <v>768</v>
      </c>
      <c r="C590" s="29"/>
      <c r="D590" s="39" t="str">
        <f aca="false">IF(L590=L$22,L$21,IF(M590=M$22,M$21,K590))</f>
        <v>G5</v>
      </c>
      <c r="E590" s="82" t="n">
        <f aca="false">Q590</f>
        <v>1001</v>
      </c>
      <c r="F590" s="20"/>
      <c r="G590" s="77" t="n">
        <f aca="false">R590</f>
        <v>1.95</v>
      </c>
      <c r="H590" s="77" t="n">
        <f aca="false">G590*C590</f>
        <v>0</v>
      </c>
      <c r="I590" s="85" t="s">
        <v>330</v>
      </c>
      <c r="K590" s="78" t="s">
        <v>61</v>
      </c>
      <c r="L590" s="41"/>
      <c r="M590" s="78"/>
      <c r="N590" s="78" t="n">
        <v>1001</v>
      </c>
      <c r="O590" s="79" t="n">
        <f aca="false">IF(AND(L590="",M590=""),N590,"")</f>
        <v>1001</v>
      </c>
      <c r="P590" s="1" t="n">
        <f aca="false">VLOOKUP("CTR"&amp;N590,Cumul_par_Code_tarifaire!B$3:K$1003,2,0)</f>
        <v>0</v>
      </c>
      <c r="Q590" s="1" t="n">
        <f aca="false">IF(L590&lt;&gt;"",L$20,IF(M590&lt;&gt;"",M$20,VLOOKUP("CTR"&amp;N590,Cumul_par_Code_tarifaire!B$3:K$1003,9,0)))</f>
        <v>1001</v>
      </c>
      <c r="R590" s="1" t="n">
        <f aca="false">IF(OR(L590&lt;&gt;"",M590&lt;&gt;""),R$21,VLOOKUP("CTR"&amp;N590,Cumul_par_Code_tarifaire!B$3:K$1003,10,0))</f>
        <v>1.95</v>
      </c>
    </row>
    <row r="591" customFormat="false" ht="12.8" hidden="false" customHeight="false" outlineLevel="0" collapsed="false">
      <c r="A591" s="73" t="s">
        <v>362</v>
      </c>
      <c r="B591" s="74" t="s">
        <v>769</v>
      </c>
      <c r="C591" s="29"/>
      <c r="D591" s="39" t="str">
        <f aca="false">IF(L591=L$22,L$21,IF(M591=M$22,M$21,K591))</f>
        <v>G5</v>
      </c>
      <c r="E591" s="82" t="n">
        <f aca="false">Q591</f>
        <v>1001</v>
      </c>
      <c r="F591" s="20"/>
      <c r="G591" s="77" t="n">
        <f aca="false">R591</f>
        <v>1.95</v>
      </c>
      <c r="H591" s="77" t="n">
        <f aca="false">G591*C591</f>
        <v>0</v>
      </c>
      <c r="I591" s="85" t="s">
        <v>330</v>
      </c>
      <c r="K591" s="78" t="s">
        <v>61</v>
      </c>
      <c r="L591" s="41"/>
      <c r="M591" s="78"/>
      <c r="N591" s="78" t="n">
        <v>1001</v>
      </c>
      <c r="O591" s="79" t="n">
        <f aca="false">IF(AND(L591="",M591=""),N591,"")</f>
        <v>1001</v>
      </c>
      <c r="P591" s="1" t="n">
        <f aca="false">VLOOKUP("CTR"&amp;N591,Cumul_par_Code_tarifaire!B$3:K$1003,2,0)</f>
        <v>0</v>
      </c>
      <c r="Q591" s="1" t="n">
        <f aca="false">IF(L591&lt;&gt;"",L$20,IF(M591&lt;&gt;"",M$20,VLOOKUP("CTR"&amp;N591,Cumul_par_Code_tarifaire!B$3:K$1003,9,0)))</f>
        <v>1001</v>
      </c>
      <c r="R591" s="1" t="n">
        <f aca="false">IF(OR(L591&lt;&gt;"",M591&lt;&gt;""),R$21,VLOOKUP("CTR"&amp;N591,Cumul_par_Code_tarifaire!B$3:K$1003,10,0))</f>
        <v>1.95</v>
      </c>
    </row>
    <row r="592" customFormat="false" ht="12.8" hidden="false" customHeight="false" outlineLevel="0" collapsed="false">
      <c r="A592" s="73" t="s">
        <v>362</v>
      </c>
      <c r="B592" s="74" t="s">
        <v>770</v>
      </c>
      <c r="C592" s="29"/>
      <c r="D592" s="39" t="str">
        <f aca="false">IF(L592=L$22,L$21,IF(M592=M$22,M$21,K592))</f>
        <v>G5</v>
      </c>
      <c r="E592" s="82" t="n">
        <f aca="false">Q592</f>
        <v>1001</v>
      </c>
      <c r="F592" s="20"/>
      <c r="G592" s="77" t="n">
        <f aca="false">R592</f>
        <v>1.95</v>
      </c>
      <c r="H592" s="77" t="n">
        <f aca="false">G592*C592</f>
        <v>0</v>
      </c>
      <c r="I592" s="85" t="s">
        <v>330</v>
      </c>
      <c r="K592" s="78" t="s">
        <v>61</v>
      </c>
      <c r="L592" s="41"/>
      <c r="M592" s="78"/>
      <c r="N592" s="78" t="n">
        <v>1001</v>
      </c>
      <c r="O592" s="79" t="n">
        <f aca="false">IF(AND(L592="",M592=""),N592,"")</f>
        <v>1001</v>
      </c>
      <c r="P592" s="1" t="n">
        <f aca="false">VLOOKUP("CTR"&amp;N592,Cumul_par_Code_tarifaire!B$3:K$1003,2,0)</f>
        <v>0</v>
      </c>
      <c r="Q592" s="1" t="n">
        <f aca="false">IF(L592&lt;&gt;"",L$20,IF(M592&lt;&gt;"",M$20,VLOOKUP("CTR"&amp;N592,Cumul_par_Code_tarifaire!B$3:K$1003,9,0)))</f>
        <v>1001</v>
      </c>
      <c r="R592" s="1" t="n">
        <f aca="false">IF(OR(L592&lt;&gt;"",M592&lt;&gt;""),R$21,VLOOKUP("CTR"&amp;N592,Cumul_par_Code_tarifaire!B$3:K$1003,10,0))</f>
        <v>1.95</v>
      </c>
    </row>
    <row r="593" customFormat="false" ht="12.8" hidden="false" customHeight="false" outlineLevel="0" collapsed="false">
      <c r="A593" s="73" t="s">
        <v>362</v>
      </c>
      <c r="B593" s="74" t="s">
        <v>771</v>
      </c>
      <c r="C593" s="29"/>
      <c r="D593" s="39" t="str">
        <f aca="false">IF(L593=L$22,L$21,IF(M593=M$22,M$21,K593))</f>
        <v>G5</v>
      </c>
      <c r="E593" s="82" t="n">
        <f aca="false">Q593</f>
        <v>1001</v>
      </c>
      <c r="F593" s="20"/>
      <c r="G593" s="77" t="n">
        <f aca="false">R593</f>
        <v>1.95</v>
      </c>
      <c r="H593" s="77" t="n">
        <f aca="false">G593*C593</f>
        <v>0</v>
      </c>
      <c r="I593" s="85" t="s">
        <v>330</v>
      </c>
      <c r="K593" s="78" t="s">
        <v>61</v>
      </c>
      <c r="L593" s="41"/>
      <c r="M593" s="78"/>
      <c r="N593" s="78" t="n">
        <v>1001</v>
      </c>
      <c r="O593" s="79" t="n">
        <f aca="false">IF(AND(L593="",M593=""),N593,"")</f>
        <v>1001</v>
      </c>
      <c r="P593" s="1" t="n">
        <f aca="false">VLOOKUP("CTR"&amp;N593,Cumul_par_Code_tarifaire!B$3:K$1003,2,0)</f>
        <v>0</v>
      </c>
      <c r="Q593" s="1" t="n">
        <f aca="false">IF(L593&lt;&gt;"",L$20,IF(M593&lt;&gt;"",M$20,VLOOKUP("CTR"&amp;N593,Cumul_par_Code_tarifaire!B$3:K$1003,9,0)))</f>
        <v>1001</v>
      </c>
      <c r="R593" s="1" t="n">
        <f aca="false">IF(OR(L593&lt;&gt;"",M593&lt;&gt;""),R$21,VLOOKUP("CTR"&amp;N593,Cumul_par_Code_tarifaire!B$3:K$1003,10,0))</f>
        <v>1.95</v>
      </c>
    </row>
    <row r="594" customFormat="false" ht="12.8" hidden="false" customHeight="false" outlineLevel="0" collapsed="false">
      <c r="A594" s="73" t="s">
        <v>362</v>
      </c>
      <c r="B594" s="74" t="s">
        <v>772</v>
      </c>
      <c r="C594" s="29"/>
      <c r="D594" s="39" t="str">
        <f aca="false">IF(L594=L$22,L$21,IF(M594=M$22,M$21,K594))</f>
        <v>G5</v>
      </c>
      <c r="E594" s="82" t="n">
        <f aca="false">Q594</f>
        <v>1001</v>
      </c>
      <c r="F594" s="20"/>
      <c r="G594" s="77" t="n">
        <f aca="false">R594</f>
        <v>1.95</v>
      </c>
      <c r="H594" s="77" t="n">
        <f aca="false">G594*C594</f>
        <v>0</v>
      </c>
      <c r="I594" s="85" t="s">
        <v>330</v>
      </c>
      <c r="K594" s="78" t="s">
        <v>61</v>
      </c>
      <c r="L594" s="41"/>
      <c r="M594" s="78"/>
      <c r="N594" s="78" t="n">
        <v>1001</v>
      </c>
      <c r="O594" s="79" t="n">
        <f aca="false">IF(AND(L594="",M594=""),N594,"")</f>
        <v>1001</v>
      </c>
      <c r="P594" s="1" t="n">
        <f aca="false">VLOOKUP("CTR"&amp;N594,Cumul_par_Code_tarifaire!B$3:K$1003,2,0)</f>
        <v>0</v>
      </c>
      <c r="Q594" s="1" t="n">
        <f aca="false">IF(L594&lt;&gt;"",L$20,IF(M594&lt;&gt;"",M$20,VLOOKUP("CTR"&amp;N594,Cumul_par_Code_tarifaire!B$3:K$1003,9,0)))</f>
        <v>1001</v>
      </c>
      <c r="R594" s="1" t="n">
        <f aca="false">IF(OR(L594&lt;&gt;"",M594&lt;&gt;""),R$21,VLOOKUP("CTR"&amp;N594,Cumul_par_Code_tarifaire!B$3:K$1003,10,0))</f>
        <v>1.95</v>
      </c>
    </row>
    <row r="595" s="5" customFormat="true" ht="12.8" hidden="true" customHeight="false" outlineLevel="0" collapsed="false">
      <c r="A595" s="73" t="s">
        <v>362</v>
      </c>
      <c r="B595" s="74" t="s">
        <v>773</v>
      </c>
      <c r="C595" s="29"/>
      <c r="D595" s="39" t="str">
        <f aca="false">IF(L595=L$22,L$21,IF(M595=M$22,M$21,K595))</f>
        <v>non dispo 2022</v>
      </c>
      <c r="E595" s="82" t="str">
        <f aca="false">Q595</f>
        <v>Nous Consulter</v>
      </c>
      <c r="F595" s="20"/>
      <c r="G595" s="77" t="n">
        <f aca="false">R595</f>
        <v>0</v>
      </c>
      <c r="H595" s="77" t="n">
        <f aca="false">G595*C595</f>
        <v>0</v>
      </c>
      <c r="I595" s="85" t="s">
        <v>330</v>
      </c>
      <c r="J595" s="1"/>
      <c r="K595" s="78" t="s">
        <v>61</v>
      </c>
      <c r="L595" s="41" t="s">
        <v>34</v>
      </c>
      <c r="M595" s="78"/>
      <c r="N595" s="78" t="n">
        <v>1001</v>
      </c>
      <c r="O595" s="79" t="str">
        <f aca="false">IF(AND(L595="",M595=""),N595,"")</f>
        <v/>
      </c>
      <c r="P595" s="1" t="n">
        <f aca="false">VLOOKUP("CTR"&amp;N595,Cumul_par_Code_tarifaire!B$3:K$1003,2,0)</f>
        <v>0</v>
      </c>
      <c r="Q595" s="1" t="str">
        <f aca="false">IF(L595&lt;&gt;"",L$20,IF(M595&lt;&gt;"",M$20,VLOOKUP("CTR"&amp;N595,Cumul_par_Code_tarifaire!B$3:K$1003,9,0)))</f>
        <v>Nous Consulter</v>
      </c>
      <c r="R595" s="1" t="n">
        <f aca="false">IF(OR(L595&lt;&gt;"",M595&lt;&gt;""),R$21,VLOOKUP("CTR"&amp;N595,Cumul_par_Code_tarifaire!B$3:K$1003,10,0))</f>
        <v>0</v>
      </c>
      <c r="S595" s="1"/>
    </row>
    <row r="596" customFormat="false" ht="12.8" hidden="false" customHeight="false" outlineLevel="0" collapsed="false">
      <c r="A596" s="73" t="s">
        <v>362</v>
      </c>
      <c r="B596" s="74" t="s">
        <v>774</v>
      </c>
      <c r="C596" s="29"/>
      <c r="D596" s="39" t="str">
        <f aca="false">IF(L596=L$22,L$21,IF(M596=M$22,M$21,K596))</f>
        <v>G5</v>
      </c>
      <c r="E596" s="82" t="n">
        <f aca="false">Q596</f>
        <v>1001</v>
      </c>
      <c r="F596" s="20"/>
      <c r="G596" s="77" t="n">
        <f aca="false">R596</f>
        <v>1.95</v>
      </c>
      <c r="H596" s="77" t="n">
        <f aca="false">G596*C596</f>
        <v>0</v>
      </c>
      <c r="I596" s="85" t="s">
        <v>330</v>
      </c>
      <c r="K596" s="78" t="s">
        <v>61</v>
      </c>
      <c r="L596" s="41"/>
      <c r="M596" s="78"/>
      <c r="N596" s="78" t="n">
        <v>1001</v>
      </c>
      <c r="O596" s="79" t="n">
        <f aca="false">IF(AND(L596="",M596=""),N596,"")</f>
        <v>1001</v>
      </c>
      <c r="P596" s="1" t="n">
        <f aca="false">VLOOKUP("CTR"&amp;N596,Cumul_par_Code_tarifaire!B$3:K$1003,2,0)</f>
        <v>0</v>
      </c>
      <c r="Q596" s="1" t="n">
        <f aca="false">IF(L596&lt;&gt;"",L$20,IF(M596&lt;&gt;"",M$20,VLOOKUP("CTR"&amp;N596,Cumul_par_Code_tarifaire!B$3:K$1003,9,0)))</f>
        <v>1001</v>
      </c>
      <c r="R596" s="1" t="n">
        <f aca="false">IF(OR(L596&lt;&gt;"",M596&lt;&gt;""),R$21,VLOOKUP("CTR"&amp;N596,Cumul_par_Code_tarifaire!B$3:K$1003,10,0))</f>
        <v>1.95</v>
      </c>
    </row>
    <row r="597" customFormat="false" ht="12.8" hidden="false" customHeight="false" outlineLevel="0" collapsed="false">
      <c r="A597" s="73" t="s">
        <v>362</v>
      </c>
      <c r="B597" s="74" t="s">
        <v>775</v>
      </c>
      <c r="C597" s="29"/>
      <c r="D597" s="39" t="str">
        <f aca="false">IF(L597=L$22,L$21,IF(M597=M$22,M$21,K597))</f>
        <v>G5</v>
      </c>
      <c r="E597" s="82" t="n">
        <f aca="false">Q597</f>
        <v>1001</v>
      </c>
      <c r="F597" s="20"/>
      <c r="G597" s="77" t="n">
        <f aca="false">R597</f>
        <v>1.95</v>
      </c>
      <c r="H597" s="77" t="n">
        <f aca="false">G597*C597</f>
        <v>0</v>
      </c>
      <c r="I597" s="85" t="s">
        <v>330</v>
      </c>
      <c r="K597" s="78" t="s">
        <v>61</v>
      </c>
      <c r="L597" s="41"/>
      <c r="M597" s="78"/>
      <c r="N597" s="78" t="n">
        <v>1001</v>
      </c>
      <c r="O597" s="79" t="n">
        <f aca="false">IF(AND(L597="",M597=""),N597,"")</f>
        <v>1001</v>
      </c>
      <c r="P597" s="1" t="n">
        <f aca="false">VLOOKUP("CTR"&amp;N597,Cumul_par_Code_tarifaire!B$3:K$1003,2,0)</f>
        <v>0</v>
      </c>
      <c r="Q597" s="1" t="n">
        <f aca="false">IF(L597&lt;&gt;"",L$20,IF(M597&lt;&gt;"",M$20,VLOOKUP("CTR"&amp;N597,Cumul_par_Code_tarifaire!B$3:K$1003,9,0)))</f>
        <v>1001</v>
      </c>
      <c r="R597" s="1" t="n">
        <f aca="false">IF(OR(L597&lt;&gt;"",M597&lt;&gt;""),R$21,VLOOKUP("CTR"&amp;N597,Cumul_par_Code_tarifaire!B$3:K$1003,10,0))</f>
        <v>1.95</v>
      </c>
    </row>
    <row r="598" customFormat="false" ht="12.8" hidden="false" customHeight="false" outlineLevel="0" collapsed="false">
      <c r="A598" s="73" t="s">
        <v>362</v>
      </c>
      <c r="B598" s="74" t="s">
        <v>776</v>
      </c>
      <c r="C598" s="29"/>
      <c r="D598" s="39" t="str">
        <f aca="false">IF(L598=L$22,L$21,IF(M598=M$22,M$21,K598))</f>
        <v>G5</v>
      </c>
      <c r="E598" s="82" t="n">
        <f aca="false">Q598</f>
        <v>1001</v>
      </c>
      <c r="F598" s="20"/>
      <c r="G598" s="77" t="n">
        <f aca="false">R598</f>
        <v>1.95</v>
      </c>
      <c r="H598" s="77" t="n">
        <f aca="false">G598*C598</f>
        <v>0</v>
      </c>
      <c r="I598" s="85" t="s">
        <v>330</v>
      </c>
      <c r="K598" s="78" t="s">
        <v>61</v>
      </c>
      <c r="L598" s="41"/>
      <c r="M598" s="78"/>
      <c r="N598" s="78" t="n">
        <v>1001</v>
      </c>
      <c r="O598" s="79" t="n">
        <f aca="false">IF(AND(L598="",M598=""),N598,"")</f>
        <v>1001</v>
      </c>
      <c r="P598" s="1" t="n">
        <f aca="false">VLOOKUP("CTR"&amp;N598,Cumul_par_Code_tarifaire!B$3:K$1003,2,0)</f>
        <v>0</v>
      </c>
      <c r="Q598" s="1" t="n">
        <f aca="false">IF(L598&lt;&gt;"",L$20,IF(M598&lt;&gt;"",M$20,VLOOKUP("CTR"&amp;N598,Cumul_par_Code_tarifaire!B$3:K$1003,9,0)))</f>
        <v>1001</v>
      </c>
      <c r="R598" s="1" t="n">
        <f aca="false">IF(OR(L598&lt;&gt;"",M598&lt;&gt;""),R$21,VLOOKUP("CTR"&amp;N598,Cumul_par_Code_tarifaire!B$3:K$1003,10,0))</f>
        <v>1.95</v>
      </c>
    </row>
    <row r="599" customFormat="false" ht="12.8" hidden="false" customHeight="false" outlineLevel="0" collapsed="false">
      <c r="A599" s="73" t="s">
        <v>362</v>
      </c>
      <c r="B599" s="74" t="s">
        <v>777</v>
      </c>
      <c r="C599" s="29"/>
      <c r="D599" s="39" t="str">
        <f aca="false">IF(L599=L$22,L$21,IF(M599=M$22,M$21,K599))</f>
        <v>G5</v>
      </c>
      <c r="E599" s="82" t="n">
        <f aca="false">Q599</f>
        <v>1001</v>
      </c>
      <c r="F599" s="20"/>
      <c r="G599" s="77" t="n">
        <f aca="false">R599</f>
        <v>1.95</v>
      </c>
      <c r="H599" s="77" t="n">
        <f aca="false">G599*C599</f>
        <v>0</v>
      </c>
      <c r="I599" s="85" t="s">
        <v>330</v>
      </c>
      <c r="K599" s="78" t="s">
        <v>61</v>
      </c>
      <c r="L599" s="41"/>
      <c r="M599" s="78"/>
      <c r="N599" s="78" t="n">
        <v>1001</v>
      </c>
      <c r="O599" s="79" t="n">
        <f aca="false">IF(AND(L599="",M599=""),N599,"")</f>
        <v>1001</v>
      </c>
      <c r="P599" s="1" t="n">
        <f aca="false">VLOOKUP("CTR"&amp;N599,Cumul_par_Code_tarifaire!B$3:K$1003,2,0)</f>
        <v>0</v>
      </c>
      <c r="Q599" s="1" t="n">
        <f aca="false">IF(L599&lt;&gt;"",L$20,IF(M599&lt;&gt;"",M$20,VLOOKUP("CTR"&amp;N599,Cumul_par_Code_tarifaire!B$3:K$1003,9,0)))</f>
        <v>1001</v>
      </c>
      <c r="R599" s="1" t="n">
        <f aca="false">IF(OR(L599&lt;&gt;"",M599&lt;&gt;""),R$21,VLOOKUP("CTR"&amp;N599,Cumul_par_Code_tarifaire!B$3:K$1003,10,0))</f>
        <v>1.95</v>
      </c>
    </row>
    <row r="600" customFormat="false" ht="12.8" hidden="false" customHeight="false" outlineLevel="0" collapsed="false">
      <c r="A600" s="73" t="s">
        <v>362</v>
      </c>
      <c r="B600" s="74" t="s">
        <v>778</v>
      </c>
      <c r="C600" s="29"/>
      <c r="D600" s="39" t="str">
        <f aca="false">IF(L600=L$22,L$21,IF(M600=M$22,M$21,K600))</f>
        <v>G5</v>
      </c>
      <c r="E600" s="82" t="n">
        <f aca="false">Q600</f>
        <v>1001</v>
      </c>
      <c r="F600" s="20"/>
      <c r="G600" s="77" t="n">
        <f aca="false">R600</f>
        <v>1.95</v>
      </c>
      <c r="H600" s="77" t="n">
        <f aca="false">G600*C600</f>
        <v>0</v>
      </c>
      <c r="I600" s="85" t="s">
        <v>330</v>
      </c>
      <c r="K600" s="78" t="s">
        <v>61</v>
      </c>
      <c r="L600" s="41"/>
      <c r="M600" s="78"/>
      <c r="N600" s="78" t="n">
        <v>1001</v>
      </c>
      <c r="O600" s="79" t="n">
        <f aca="false">IF(AND(L600="",M600=""),N600,"")</f>
        <v>1001</v>
      </c>
      <c r="P600" s="1" t="n">
        <f aca="false">VLOOKUP("CTR"&amp;N600,Cumul_par_Code_tarifaire!B$3:K$1003,2,0)</f>
        <v>0</v>
      </c>
      <c r="Q600" s="1" t="n">
        <f aca="false">IF(L600&lt;&gt;"",L$20,IF(M600&lt;&gt;"",M$20,VLOOKUP("CTR"&amp;N600,Cumul_par_Code_tarifaire!B$3:K$1003,9,0)))</f>
        <v>1001</v>
      </c>
      <c r="R600" s="1" t="n">
        <f aca="false">IF(OR(L600&lt;&gt;"",M600&lt;&gt;""),R$21,VLOOKUP("CTR"&amp;N600,Cumul_par_Code_tarifaire!B$3:K$1003,10,0))</f>
        <v>1.95</v>
      </c>
    </row>
    <row r="601" customFormat="false" ht="12.8" hidden="false" customHeight="false" outlineLevel="0" collapsed="false">
      <c r="A601" s="73" t="s">
        <v>362</v>
      </c>
      <c r="B601" s="74" t="s">
        <v>779</v>
      </c>
      <c r="C601" s="29"/>
      <c r="D601" s="39" t="str">
        <f aca="false">IF(L601=L$22,L$21,IF(M601=M$22,M$21,K601))</f>
        <v>G5</v>
      </c>
      <c r="E601" s="82" t="n">
        <f aca="false">Q601</f>
        <v>1001</v>
      </c>
      <c r="F601" s="20"/>
      <c r="G601" s="77" t="n">
        <f aca="false">R601</f>
        <v>1.95</v>
      </c>
      <c r="H601" s="77" t="n">
        <f aca="false">G601*C601</f>
        <v>0</v>
      </c>
      <c r="I601" s="85" t="s">
        <v>330</v>
      </c>
      <c r="K601" s="78" t="s">
        <v>61</v>
      </c>
      <c r="L601" s="41"/>
      <c r="M601" s="78"/>
      <c r="N601" s="78" t="n">
        <v>1001</v>
      </c>
      <c r="O601" s="79" t="n">
        <f aca="false">IF(AND(L601="",M601=""),N601,"")</f>
        <v>1001</v>
      </c>
      <c r="P601" s="1" t="n">
        <f aca="false">VLOOKUP("CTR"&amp;N601,Cumul_par_Code_tarifaire!B$3:K$1003,2,0)</f>
        <v>0</v>
      </c>
      <c r="Q601" s="1" t="n">
        <f aca="false">IF(L601&lt;&gt;"",L$20,IF(M601&lt;&gt;"",M$20,VLOOKUP("CTR"&amp;N601,Cumul_par_Code_tarifaire!B$3:K$1003,9,0)))</f>
        <v>1001</v>
      </c>
      <c r="R601" s="1" t="n">
        <f aca="false">IF(OR(L601&lt;&gt;"",M601&lt;&gt;""),R$21,VLOOKUP("CTR"&amp;N601,Cumul_par_Code_tarifaire!B$3:K$1003,10,0))</f>
        <v>1.95</v>
      </c>
    </row>
    <row r="602" customFormat="false" ht="12.8" hidden="false" customHeight="false" outlineLevel="0" collapsed="false">
      <c r="A602" s="73" t="s">
        <v>362</v>
      </c>
      <c r="B602" s="74" t="s">
        <v>780</v>
      </c>
      <c r="C602" s="29"/>
      <c r="D602" s="39" t="str">
        <f aca="false">IF(L602=L$22,L$21,IF(M602=M$22,M$21,K602))</f>
        <v>G5</v>
      </c>
      <c r="E602" s="82" t="n">
        <f aca="false">Q602</f>
        <v>1001</v>
      </c>
      <c r="F602" s="20"/>
      <c r="G602" s="77" t="n">
        <f aca="false">R602</f>
        <v>1.95</v>
      </c>
      <c r="H602" s="77" t="n">
        <f aca="false">G602*C602</f>
        <v>0</v>
      </c>
      <c r="I602" s="85" t="s">
        <v>330</v>
      </c>
      <c r="K602" s="78" t="s">
        <v>61</v>
      </c>
      <c r="L602" s="41"/>
      <c r="M602" s="78"/>
      <c r="N602" s="78" t="n">
        <v>1001</v>
      </c>
      <c r="O602" s="79" t="n">
        <f aca="false">IF(AND(L602="",M602=""),N602,"")</f>
        <v>1001</v>
      </c>
      <c r="P602" s="1" t="n">
        <f aca="false">VLOOKUP("CTR"&amp;N602,Cumul_par_Code_tarifaire!B$3:K$1003,2,0)</f>
        <v>0</v>
      </c>
      <c r="Q602" s="1" t="n">
        <f aca="false">IF(L602&lt;&gt;"",L$20,IF(M602&lt;&gt;"",M$20,VLOOKUP("CTR"&amp;N602,Cumul_par_Code_tarifaire!B$3:K$1003,9,0)))</f>
        <v>1001</v>
      </c>
      <c r="R602" s="1" t="n">
        <f aca="false">IF(OR(L602&lt;&gt;"",M602&lt;&gt;""),R$21,VLOOKUP("CTR"&amp;N602,Cumul_par_Code_tarifaire!B$3:K$1003,10,0))</f>
        <v>1.95</v>
      </c>
    </row>
    <row r="603" s="5" customFormat="true" ht="12.8" hidden="true" customHeight="false" outlineLevel="0" collapsed="false">
      <c r="A603" s="86" t="s">
        <v>362</v>
      </c>
      <c r="B603" s="87" t="s">
        <v>781</v>
      </c>
      <c r="C603" s="29"/>
      <c r="D603" s="39" t="str">
        <f aca="false">IF(L603=L$22,L$21,IF(M603=M$22,M$21,K603))</f>
        <v>non dispo 2022</v>
      </c>
      <c r="E603" s="82" t="str">
        <f aca="false">Q603</f>
        <v>Nous Consulter</v>
      </c>
      <c r="F603" s="20"/>
      <c r="G603" s="77" t="n">
        <f aca="false">R603</f>
        <v>0</v>
      </c>
      <c r="H603" s="77" t="n">
        <f aca="false">G603*C603</f>
        <v>0</v>
      </c>
      <c r="I603" s="85" t="s">
        <v>330</v>
      </c>
      <c r="J603" s="1"/>
      <c r="K603" s="78" t="s">
        <v>61</v>
      </c>
      <c r="L603" s="41" t="s">
        <v>34</v>
      </c>
      <c r="M603" s="78"/>
      <c r="N603" s="78" t="n">
        <v>1001</v>
      </c>
      <c r="O603" s="79" t="str">
        <f aca="false">IF(AND(L603="",M603=""),N603,"")</f>
        <v/>
      </c>
      <c r="P603" s="1" t="n">
        <f aca="false">VLOOKUP("CTR"&amp;N603,Cumul_par_Code_tarifaire!B$3:K$1003,2,0)</f>
        <v>0</v>
      </c>
      <c r="Q603" s="1" t="str">
        <f aca="false">IF(L603&lt;&gt;"",L$20,IF(M603&lt;&gt;"",M$20,VLOOKUP("CTR"&amp;N603,Cumul_par_Code_tarifaire!B$3:K$1003,9,0)))</f>
        <v>Nous Consulter</v>
      </c>
      <c r="R603" s="1" t="n">
        <f aca="false">IF(OR(L603&lt;&gt;"",M603&lt;&gt;""),R$21,VLOOKUP("CTR"&amp;N603,Cumul_par_Code_tarifaire!B$3:K$1003,10,0))</f>
        <v>0</v>
      </c>
      <c r="S603" s="1"/>
    </row>
    <row r="604" customFormat="false" ht="12.8" hidden="false" customHeight="false" outlineLevel="0" collapsed="false">
      <c r="A604" s="73" t="s">
        <v>362</v>
      </c>
      <c r="B604" s="74" t="s">
        <v>782</v>
      </c>
      <c r="C604" s="29"/>
      <c r="D604" s="39" t="str">
        <f aca="false">IF(L604=L$22,L$21,IF(M604=M$22,M$21,K604))</f>
        <v>G5</v>
      </c>
      <c r="E604" s="82" t="n">
        <f aca="false">Q604</f>
        <v>1001</v>
      </c>
      <c r="F604" s="20"/>
      <c r="G604" s="77" t="n">
        <f aca="false">R604</f>
        <v>1.95</v>
      </c>
      <c r="H604" s="77" t="n">
        <f aca="false">G604*C604</f>
        <v>0</v>
      </c>
      <c r="I604" s="85" t="s">
        <v>330</v>
      </c>
      <c r="K604" s="78" t="s">
        <v>61</v>
      </c>
      <c r="L604" s="41"/>
      <c r="M604" s="78"/>
      <c r="N604" s="78" t="n">
        <v>1001</v>
      </c>
      <c r="O604" s="79" t="n">
        <f aca="false">IF(AND(L604="",M604=""),N604,"")</f>
        <v>1001</v>
      </c>
      <c r="P604" s="1" t="n">
        <f aca="false">VLOOKUP("CTR"&amp;N604,Cumul_par_Code_tarifaire!B$3:K$1003,2,0)</f>
        <v>0</v>
      </c>
      <c r="Q604" s="1" t="n">
        <f aca="false">IF(L604&lt;&gt;"",L$20,IF(M604&lt;&gt;"",M$20,VLOOKUP("CTR"&amp;N604,Cumul_par_Code_tarifaire!B$3:K$1003,9,0)))</f>
        <v>1001</v>
      </c>
      <c r="R604" s="1" t="n">
        <f aca="false">IF(OR(L604&lt;&gt;"",M604&lt;&gt;""),R$21,VLOOKUP("CTR"&amp;N604,Cumul_par_Code_tarifaire!B$3:K$1003,10,0))</f>
        <v>1.95</v>
      </c>
    </row>
    <row r="605" s="5" customFormat="true" ht="12.8" hidden="true" customHeight="false" outlineLevel="0" collapsed="false">
      <c r="A605" s="73" t="s">
        <v>362</v>
      </c>
      <c r="B605" s="74" t="s">
        <v>783</v>
      </c>
      <c r="C605" s="29"/>
      <c r="D605" s="39" t="str">
        <f aca="false">IF(L605=L$22,L$21,IF(M605=M$22,M$21,K605))</f>
        <v>non dispo 2022</v>
      </c>
      <c r="E605" s="82" t="str">
        <f aca="false">Q605</f>
        <v>Nous Consulter</v>
      </c>
      <c r="F605" s="20"/>
      <c r="G605" s="77" t="n">
        <f aca="false">R605</f>
        <v>0</v>
      </c>
      <c r="H605" s="77" t="n">
        <f aca="false">G605*C605</f>
        <v>0</v>
      </c>
      <c r="I605" s="85" t="s">
        <v>330</v>
      </c>
      <c r="J605" s="1"/>
      <c r="K605" s="78" t="s">
        <v>61</v>
      </c>
      <c r="L605" s="41" t="s">
        <v>34</v>
      </c>
      <c r="M605" s="78"/>
      <c r="N605" s="78" t="n">
        <v>1001</v>
      </c>
      <c r="O605" s="79" t="str">
        <f aca="false">IF(AND(L605="",M605=""),N605,"")</f>
        <v/>
      </c>
      <c r="P605" s="1" t="n">
        <f aca="false">VLOOKUP("CTR"&amp;N605,Cumul_par_Code_tarifaire!B$3:K$1003,2,0)</f>
        <v>0</v>
      </c>
      <c r="Q605" s="1" t="str">
        <f aca="false">IF(L605&lt;&gt;"",L$20,IF(M605&lt;&gt;"",M$20,VLOOKUP("CTR"&amp;N605,Cumul_par_Code_tarifaire!B$3:K$1003,9,0)))</f>
        <v>Nous Consulter</v>
      </c>
      <c r="R605" s="1" t="n">
        <f aca="false">IF(OR(L605&lt;&gt;"",M605&lt;&gt;""),R$21,VLOOKUP("CTR"&amp;N605,Cumul_par_Code_tarifaire!B$3:K$1003,10,0))</f>
        <v>0</v>
      </c>
      <c r="S605" s="1"/>
    </row>
    <row r="606" customFormat="false" ht="12.8" hidden="false" customHeight="false" outlineLevel="0" collapsed="false">
      <c r="A606" s="73" t="s">
        <v>362</v>
      </c>
      <c r="B606" s="74" t="s">
        <v>784</v>
      </c>
      <c r="C606" s="29"/>
      <c r="D606" s="39" t="str">
        <f aca="false">IF(L606=L$22,L$21,IF(M606=M$22,M$21,K606))</f>
        <v>G5</v>
      </c>
      <c r="E606" s="82" t="n">
        <f aca="false">Q606</f>
        <v>1001</v>
      </c>
      <c r="F606" s="20"/>
      <c r="G606" s="77" t="n">
        <f aca="false">R606</f>
        <v>1.95</v>
      </c>
      <c r="H606" s="77" t="n">
        <f aca="false">G606*C606</f>
        <v>0</v>
      </c>
      <c r="I606" s="85" t="s">
        <v>330</v>
      </c>
      <c r="K606" s="78" t="s">
        <v>61</v>
      </c>
      <c r="L606" s="41"/>
      <c r="M606" s="78"/>
      <c r="N606" s="78" t="n">
        <v>1001</v>
      </c>
      <c r="O606" s="79" t="n">
        <f aca="false">IF(AND(L606="",M606=""),N606,"")</f>
        <v>1001</v>
      </c>
      <c r="P606" s="1" t="n">
        <f aca="false">VLOOKUP("CTR"&amp;N606,Cumul_par_Code_tarifaire!B$3:K$1003,2,0)</f>
        <v>0</v>
      </c>
      <c r="Q606" s="1" t="n">
        <f aca="false">IF(L606&lt;&gt;"",L$20,IF(M606&lt;&gt;"",M$20,VLOOKUP("CTR"&amp;N606,Cumul_par_Code_tarifaire!B$3:K$1003,9,0)))</f>
        <v>1001</v>
      </c>
      <c r="R606" s="1" t="n">
        <f aca="false">IF(OR(L606&lt;&gt;"",M606&lt;&gt;""),R$21,VLOOKUP("CTR"&amp;N606,Cumul_par_Code_tarifaire!B$3:K$1003,10,0))</f>
        <v>1.95</v>
      </c>
    </row>
    <row r="607" customFormat="false" ht="12.8" hidden="false" customHeight="false" outlineLevel="0" collapsed="false">
      <c r="A607" s="73" t="s">
        <v>362</v>
      </c>
      <c r="B607" s="74" t="s">
        <v>785</v>
      </c>
      <c r="C607" s="29"/>
      <c r="D607" s="39" t="str">
        <f aca="false">IF(L607=L$22,L$21,IF(M607=M$22,M$21,K607))</f>
        <v>G5</v>
      </c>
      <c r="E607" s="82" t="n">
        <f aca="false">Q607</f>
        <v>1001</v>
      </c>
      <c r="F607" s="20"/>
      <c r="G607" s="77" t="n">
        <f aca="false">R607</f>
        <v>1.95</v>
      </c>
      <c r="H607" s="77" t="n">
        <f aca="false">G607*C607</f>
        <v>0</v>
      </c>
      <c r="I607" s="85" t="s">
        <v>330</v>
      </c>
      <c r="K607" s="78" t="s">
        <v>61</v>
      </c>
      <c r="L607" s="41"/>
      <c r="M607" s="78"/>
      <c r="N607" s="78" t="n">
        <v>1001</v>
      </c>
      <c r="O607" s="79" t="n">
        <f aca="false">IF(AND(L607="",M607=""),N607,"")</f>
        <v>1001</v>
      </c>
      <c r="P607" s="1" t="n">
        <f aca="false">VLOOKUP("CTR"&amp;N607,Cumul_par_Code_tarifaire!B$3:K$1003,2,0)</f>
        <v>0</v>
      </c>
      <c r="Q607" s="1" t="n">
        <f aca="false">IF(L607&lt;&gt;"",L$20,IF(M607&lt;&gt;"",M$20,VLOOKUP("CTR"&amp;N607,Cumul_par_Code_tarifaire!B$3:K$1003,9,0)))</f>
        <v>1001</v>
      </c>
      <c r="R607" s="1" t="n">
        <f aca="false">IF(OR(L607&lt;&gt;"",M607&lt;&gt;""),R$21,VLOOKUP("CTR"&amp;N607,Cumul_par_Code_tarifaire!B$3:K$1003,10,0))</f>
        <v>1.95</v>
      </c>
    </row>
    <row r="608" customFormat="false" ht="12.8" hidden="false" customHeight="false" outlineLevel="0" collapsed="false">
      <c r="A608" s="73" t="s">
        <v>362</v>
      </c>
      <c r="B608" s="74" t="s">
        <v>786</v>
      </c>
      <c r="C608" s="29"/>
      <c r="D608" s="39" t="str">
        <f aca="false">IF(L608=L$22,L$21,IF(M608=M$22,M$21,K608))</f>
        <v>G5</v>
      </c>
      <c r="E608" s="82" t="n">
        <f aca="false">Q608</f>
        <v>1001</v>
      </c>
      <c r="F608" s="20"/>
      <c r="G608" s="77" t="n">
        <f aca="false">R608</f>
        <v>1.95</v>
      </c>
      <c r="H608" s="77" t="n">
        <f aca="false">G608*C608</f>
        <v>0</v>
      </c>
      <c r="I608" s="85" t="s">
        <v>330</v>
      </c>
      <c r="K608" s="78" t="s">
        <v>61</v>
      </c>
      <c r="L608" s="41"/>
      <c r="M608" s="78"/>
      <c r="N608" s="78" t="n">
        <v>1001</v>
      </c>
      <c r="O608" s="79" t="n">
        <f aca="false">IF(AND(L608="",M608=""),N608,"")</f>
        <v>1001</v>
      </c>
      <c r="P608" s="1" t="n">
        <f aca="false">VLOOKUP("CTR"&amp;N608,Cumul_par_Code_tarifaire!B$3:K$1003,2,0)</f>
        <v>0</v>
      </c>
      <c r="Q608" s="1" t="n">
        <f aca="false">IF(L608&lt;&gt;"",L$20,IF(M608&lt;&gt;"",M$20,VLOOKUP("CTR"&amp;N608,Cumul_par_Code_tarifaire!B$3:K$1003,9,0)))</f>
        <v>1001</v>
      </c>
      <c r="R608" s="1" t="n">
        <f aca="false">IF(OR(L608&lt;&gt;"",M608&lt;&gt;""),R$21,VLOOKUP("CTR"&amp;N608,Cumul_par_Code_tarifaire!B$3:K$1003,10,0))</f>
        <v>1.95</v>
      </c>
    </row>
    <row r="609" customFormat="false" ht="12.8" hidden="false" customHeight="false" outlineLevel="0" collapsed="false">
      <c r="A609" s="73" t="s">
        <v>362</v>
      </c>
      <c r="B609" s="74" t="s">
        <v>787</v>
      </c>
      <c r="C609" s="29"/>
      <c r="D609" s="39" t="str">
        <f aca="false">IF(L609=L$22,L$21,IF(M609=M$22,M$21,K609))</f>
        <v>G5</v>
      </c>
      <c r="E609" s="82" t="n">
        <f aca="false">Q609</f>
        <v>1001</v>
      </c>
      <c r="F609" s="20"/>
      <c r="G609" s="77" t="n">
        <f aca="false">R609</f>
        <v>1.95</v>
      </c>
      <c r="H609" s="77" t="n">
        <f aca="false">G609*C609</f>
        <v>0</v>
      </c>
      <c r="I609" s="85" t="s">
        <v>330</v>
      </c>
      <c r="K609" s="78" t="s">
        <v>61</v>
      </c>
      <c r="L609" s="41"/>
      <c r="M609" s="78"/>
      <c r="N609" s="78" t="n">
        <v>1001</v>
      </c>
      <c r="O609" s="79" t="n">
        <f aca="false">IF(AND(L609="",M609=""),N609,"")</f>
        <v>1001</v>
      </c>
      <c r="P609" s="1" t="n">
        <f aca="false">VLOOKUP("CTR"&amp;N609,Cumul_par_Code_tarifaire!B$3:K$1003,2,0)</f>
        <v>0</v>
      </c>
      <c r="Q609" s="1" t="n">
        <f aca="false">IF(L609&lt;&gt;"",L$20,IF(M609&lt;&gt;"",M$20,VLOOKUP("CTR"&amp;N609,Cumul_par_Code_tarifaire!B$3:K$1003,9,0)))</f>
        <v>1001</v>
      </c>
      <c r="R609" s="1" t="n">
        <f aca="false">IF(OR(L609&lt;&gt;"",M609&lt;&gt;""),R$21,VLOOKUP("CTR"&amp;N609,Cumul_par_Code_tarifaire!B$3:K$1003,10,0))</f>
        <v>1.95</v>
      </c>
    </row>
    <row r="610" customFormat="false" ht="12.8" hidden="false" customHeight="false" outlineLevel="0" collapsed="false">
      <c r="A610" s="73" t="s">
        <v>362</v>
      </c>
      <c r="B610" s="74" t="s">
        <v>788</v>
      </c>
      <c r="C610" s="29"/>
      <c r="D610" s="39" t="str">
        <f aca="false">IF(L610=L$22,L$21,IF(M610=M$22,M$21,K610))</f>
        <v>G5</v>
      </c>
      <c r="E610" s="82" t="n">
        <f aca="false">Q610</f>
        <v>1001</v>
      </c>
      <c r="F610" s="20"/>
      <c r="G610" s="77" t="n">
        <f aca="false">R610</f>
        <v>1.95</v>
      </c>
      <c r="H610" s="77" t="n">
        <f aca="false">G610*C610</f>
        <v>0</v>
      </c>
      <c r="I610" s="85" t="s">
        <v>330</v>
      </c>
      <c r="K610" s="78" t="s">
        <v>61</v>
      </c>
      <c r="L610" s="41"/>
      <c r="M610" s="78"/>
      <c r="N610" s="78" t="n">
        <v>1001</v>
      </c>
      <c r="O610" s="79" t="n">
        <f aca="false">IF(AND(L610="",M610=""),N610,"")</f>
        <v>1001</v>
      </c>
      <c r="P610" s="1" t="n">
        <f aca="false">VLOOKUP("CTR"&amp;N610,Cumul_par_Code_tarifaire!B$3:K$1003,2,0)</f>
        <v>0</v>
      </c>
      <c r="Q610" s="1" t="n">
        <f aca="false">IF(L610&lt;&gt;"",L$20,IF(M610&lt;&gt;"",M$20,VLOOKUP("CTR"&amp;N610,Cumul_par_Code_tarifaire!B$3:K$1003,9,0)))</f>
        <v>1001</v>
      </c>
      <c r="R610" s="1" t="n">
        <f aca="false">IF(OR(L610&lt;&gt;"",M610&lt;&gt;""),R$21,VLOOKUP("CTR"&amp;N610,Cumul_par_Code_tarifaire!B$3:K$1003,10,0))</f>
        <v>1.95</v>
      </c>
    </row>
    <row r="611" s="5" customFormat="true" ht="12.8" hidden="true" customHeight="false" outlineLevel="0" collapsed="false">
      <c r="A611" s="73" t="s">
        <v>362</v>
      </c>
      <c r="B611" s="74" t="s">
        <v>789</v>
      </c>
      <c r="C611" s="29"/>
      <c r="D611" s="39" t="str">
        <f aca="false">IF(L611=L$22,L$21,IF(M611=M$22,M$21,K611))</f>
        <v>non dispo 2022</v>
      </c>
      <c r="E611" s="82" t="str">
        <f aca="false">Q611</f>
        <v>Nous Consulter</v>
      </c>
      <c r="F611" s="20"/>
      <c r="G611" s="77" t="n">
        <f aca="false">R611</f>
        <v>0</v>
      </c>
      <c r="H611" s="77" t="n">
        <f aca="false">G611*C611</f>
        <v>0</v>
      </c>
      <c r="I611" s="85" t="s">
        <v>330</v>
      </c>
      <c r="J611" s="1"/>
      <c r="K611" s="78" t="s">
        <v>61</v>
      </c>
      <c r="L611" s="41" t="s">
        <v>34</v>
      </c>
      <c r="M611" s="78"/>
      <c r="N611" s="78" t="n">
        <v>1001</v>
      </c>
      <c r="O611" s="79" t="str">
        <f aca="false">IF(AND(L611="",M611=""),N611,"")</f>
        <v/>
      </c>
      <c r="P611" s="1" t="n">
        <f aca="false">VLOOKUP("CTR"&amp;N611,Cumul_par_Code_tarifaire!B$3:K$1003,2,0)</f>
        <v>0</v>
      </c>
      <c r="Q611" s="1" t="str">
        <f aca="false">IF(L611&lt;&gt;"",L$20,IF(M611&lt;&gt;"",M$20,VLOOKUP("CTR"&amp;N611,Cumul_par_Code_tarifaire!B$3:K$1003,9,0)))</f>
        <v>Nous Consulter</v>
      </c>
      <c r="R611" s="1" t="n">
        <f aca="false">IF(OR(L611&lt;&gt;"",M611&lt;&gt;""),R$21,VLOOKUP("CTR"&amp;N611,Cumul_par_Code_tarifaire!B$3:K$1003,10,0))</f>
        <v>0</v>
      </c>
      <c r="S611" s="1"/>
    </row>
    <row r="612" customFormat="false" ht="12.8" hidden="false" customHeight="false" outlineLevel="0" collapsed="false">
      <c r="A612" s="73" t="s">
        <v>362</v>
      </c>
      <c r="B612" s="74" t="s">
        <v>790</v>
      </c>
      <c r="C612" s="29"/>
      <c r="D612" s="39" t="str">
        <f aca="false">IF(L612=L$22,L$21,IF(M612=M$22,M$21,K612))</f>
        <v>G5</v>
      </c>
      <c r="E612" s="82" t="n">
        <f aca="false">Q612</f>
        <v>1001</v>
      </c>
      <c r="F612" s="20"/>
      <c r="G612" s="77" t="n">
        <f aca="false">R612</f>
        <v>1.95</v>
      </c>
      <c r="H612" s="77" t="n">
        <f aca="false">G612*C612</f>
        <v>0</v>
      </c>
      <c r="I612" s="85" t="s">
        <v>330</v>
      </c>
      <c r="K612" s="78" t="s">
        <v>61</v>
      </c>
      <c r="L612" s="41"/>
      <c r="M612" s="78"/>
      <c r="N612" s="78" t="n">
        <v>1001</v>
      </c>
      <c r="O612" s="79" t="n">
        <f aca="false">IF(AND(L612="",M612=""),N612,"")</f>
        <v>1001</v>
      </c>
      <c r="P612" s="1" t="n">
        <f aca="false">VLOOKUP("CTR"&amp;N612,Cumul_par_Code_tarifaire!B$3:K$1003,2,0)</f>
        <v>0</v>
      </c>
      <c r="Q612" s="1" t="n">
        <f aca="false">IF(L612&lt;&gt;"",L$20,IF(M612&lt;&gt;"",M$20,VLOOKUP("CTR"&amp;N612,Cumul_par_Code_tarifaire!B$3:K$1003,9,0)))</f>
        <v>1001</v>
      </c>
      <c r="R612" s="1" t="n">
        <f aca="false">IF(OR(L612&lt;&gt;"",M612&lt;&gt;""),R$21,VLOOKUP("CTR"&amp;N612,Cumul_par_Code_tarifaire!B$3:K$1003,10,0))</f>
        <v>1.95</v>
      </c>
    </row>
    <row r="613" customFormat="false" ht="12.8" hidden="false" customHeight="false" outlineLevel="0" collapsed="false">
      <c r="A613" s="73" t="s">
        <v>362</v>
      </c>
      <c r="B613" s="74" t="s">
        <v>791</v>
      </c>
      <c r="C613" s="29"/>
      <c r="D613" s="39" t="str">
        <f aca="false">IF(L613=L$22,L$21,IF(M613=M$22,M$21,K613))</f>
        <v>G5</v>
      </c>
      <c r="E613" s="82" t="n">
        <f aca="false">Q613</f>
        <v>1001</v>
      </c>
      <c r="F613" s="20"/>
      <c r="G613" s="77" t="n">
        <f aca="false">R613</f>
        <v>1.95</v>
      </c>
      <c r="H613" s="77" t="n">
        <f aca="false">G613*C613</f>
        <v>0</v>
      </c>
      <c r="I613" s="85" t="s">
        <v>330</v>
      </c>
      <c r="K613" s="78" t="s">
        <v>61</v>
      </c>
      <c r="L613" s="41"/>
      <c r="M613" s="78"/>
      <c r="N613" s="78" t="n">
        <v>1001</v>
      </c>
      <c r="O613" s="79" t="n">
        <f aca="false">IF(AND(L613="",M613=""),N613,"")</f>
        <v>1001</v>
      </c>
      <c r="P613" s="1" t="n">
        <f aca="false">VLOOKUP("CTR"&amp;N613,Cumul_par_Code_tarifaire!B$3:K$1003,2,0)</f>
        <v>0</v>
      </c>
      <c r="Q613" s="1" t="n">
        <f aca="false">IF(L613&lt;&gt;"",L$20,IF(M613&lt;&gt;"",M$20,VLOOKUP("CTR"&amp;N613,Cumul_par_Code_tarifaire!B$3:K$1003,9,0)))</f>
        <v>1001</v>
      </c>
      <c r="R613" s="1" t="n">
        <f aca="false">IF(OR(L613&lt;&gt;"",M613&lt;&gt;""),R$21,VLOOKUP("CTR"&amp;N613,Cumul_par_Code_tarifaire!B$3:K$1003,10,0))</f>
        <v>1.95</v>
      </c>
    </row>
    <row r="614" customFormat="false" ht="12.8" hidden="false" customHeight="false" outlineLevel="0" collapsed="false">
      <c r="A614" s="73" t="s">
        <v>362</v>
      </c>
      <c r="B614" s="74" t="s">
        <v>792</v>
      </c>
      <c r="C614" s="75"/>
      <c r="D614" s="39" t="str">
        <f aca="false">IF(L614=L$22,L$21,IF(M614=M$22,M$21,K614))</f>
        <v>G5</v>
      </c>
      <c r="E614" s="82" t="n">
        <f aca="false">Q614</f>
        <v>1001</v>
      </c>
      <c r="F614" s="20"/>
      <c r="G614" s="77" t="n">
        <f aca="false">R614</f>
        <v>1.95</v>
      </c>
      <c r="H614" s="77" t="n">
        <f aca="false">G614*C614</f>
        <v>0</v>
      </c>
      <c r="I614" s="85" t="s">
        <v>330</v>
      </c>
      <c r="K614" s="78" t="s">
        <v>61</v>
      </c>
      <c r="L614" s="41"/>
      <c r="M614" s="78"/>
      <c r="N614" s="78" t="n">
        <v>1001</v>
      </c>
      <c r="O614" s="79" t="n">
        <f aca="false">IF(AND(L614="",M614=""),N614,"")</f>
        <v>1001</v>
      </c>
      <c r="P614" s="1" t="n">
        <f aca="false">VLOOKUP("CTR"&amp;N614,Cumul_par_Code_tarifaire!B$3:K$1003,2,0)</f>
        <v>0</v>
      </c>
      <c r="Q614" s="1" t="n">
        <f aca="false">IF(L614&lt;&gt;"",L$20,IF(M614&lt;&gt;"",M$20,VLOOKUP("CTR"&amp;N614,Cumul_par_Code_tarifaire!B$3:K$1003,9,0)))</f>
        <v>1001</v>
      </c>
      <c r="R614" s="1" t="n">
        <f aca="false">IF(OR(L614&lt;&gt;"",M614&lt;&gt;""),R$21,VLOOKUP("CTR"&amp;N614,Cumul_par_Code_tarifaire!B$3:K$1003,10,0))</f>
        <v>1.95</v>
      </c>
    </row>
    <row r="615" customFormat="false" ht="12.8" hidden="false" customHeight="false" outlineLevel="0" collapsed="false">
      <c r="A615" s="73" t="s">
        <v>362</v>
      </c>
      <c r="B615" s="74" t="s">
        <v>793</v>
      </c>
      <c r="C615" s="29"/>
      <c r="D615" s="39" t="str">
        <f aca="false">IF(L615=L$22,L$21,IF(M615=M$22,M$21,K615))</f>
        <v>G5</v>
      </c>
      <c r="E615" s="82" t="n">
        <f aca="false">Q615</f>
        <v>1001</v>
      </c>
      <c r="F615" s="20"/>
      <c r="G615" s="77" t="n">
        <f aca="false">R615</f>
        <v>1.95</v>
      </c>
      <c r="H615" s="77" t="n">
        <f aca="false">G615*C615</f>
        <v>0</v>
      </c>
      <c r="I615" s="85" t="s">
        <v>330</v>
      </c>
      <c r="K615" s="78" t="s">
        <v>61</v>
      </c>
      <c r="L615" s="41"/>
      <c r="M615" s="78"/>
      <c r="N615" s="78" t="n">
        <v>1001</v>
      </c>
      <c r="O615" s="79" t="n">
        <f aca="false">IF(AND(L615="",M615=""),N615,"")</f>
        <v>1001</v>
      </c>
      <c r="P615" s="1" t="n">
        <f aca="false">VLOOKUP("CTR"&amp;N615,Cumul_par_Code_tarifaire!B$3:K$1003,2,0)</f>
        <v>0</v>
      </c>
      <c r="Q615" s="1" t="n">
        <f aca="false">IF(L615&lt;&gt;"",L$20,IF(M615&lt;&gt;"",M$20,VLOOKUP("CTR"&amp;N615,Cumul_par_Code_tarifaire!B$3:K$1003,9,0)))</f>
        <v>1001</v>
      </c>
      <c r="R615" s="1" t="n">
        <f aca="false">IF(OR(L615&lt;&gt;"",M615&lt;&gt;""),R$21,VLOOKUP("CTR"&amp;N615,Cumul_par_Code_tarifaire!B$3:K$1003,10,0))</f>
        <v>1.95</v>
      </c>
    </row>
    <row r="616" customFormat="false" ht="12.8" hidden="false" customHeight="false" outlineLevel="0" collapsed="false">
      <c r="A616" s="73" t="s">
        <v>362</v>
      </c>
      <c r="B616" s="74" t="s">
        <v>794</v>
      </c>
      <c r="C616" s="29"/>
      <c r="D616" s="39" t="str">
        <f aca="false">IF(L616=L$22,L$21,IF(M616=M$22,M$21,K616))</f>
        <v>G5</v>
      </c>
      <c r="E616" s="82" t="n">
        <f aca="false">Q616</f>
        <v>1001</v>
      </c>
      <c r="F616" s="20"/>
      <c r="G616" s="77" t="n">
        <f aca="false">R616</f>
        <v>1.95</v>
      </c>
      <c r="H616" s="77" t="n">
        <f aca="false">G616*C616</f>
        <v>0</v>
      </c>
      <c r="I616" s="85" t="s">
        <v>330</v>
      </c>
      <c r="K616" s="78" t="s">
        <v>61</v>
      </c>
      <c r="L616" s="41"/>
      <c r="M616" s="78"/>
      <c r="N616" s="78" t="n">
        <v>1001</v>
      </c>
      <c r="O616" s="79" t="n">
        <f aca="false">IF(AND(L616="",M616=""),N616,"")</f>
        <v>1001</v>
      </c>
      <c r="P616" s="1" t="n">
        <f aca="false">VLOOKUP("CTR"&amp;N616,Cumul_par_Code_tarifaire!B$3:K$1003,2,0)</f>
        <v>0</v>
      </c>
      <c r="Q616" s="1" t="n">
        <f aca="false">IF(L616&lt;&gt;"",L$20,IF(M616&lt;&gt;"",M$20,VLOOKUP("CTR"&amp;N616,Cumul_par_Code_tarifaire!B$3:K$1003,9,0)))</f>
        <v>1001</v>
      </c>
      <c r="R616" s="1" t="n">
        <f aca="false">IF(OR(L616&lt;&gt;"",M616&lt;&gt;""),R$21,VLOOKUP("CTR"&amp;N616,Cumul_par_Code_tarifaire!B$3:K$1003,10,0))</f>
        <v>1.95</v>
      </c>
    </row>
    <row r="617" customFormat="false" ht="12.8" hidden="false" customHeight="false" outlineLevel="0" collapsed="false">
      <c r="A617" s="73" t="s">
        <v>362</v>
      </c>
      <c r="B617" s="74" t="s">
        <v>795</v>
      </c>
      <c r="C617" s="29"/>
      <c r="D617" s="39" t="str">
        <f aca="false">IF(L617=L$22,L$21,IF(M617=M$22,M$21,K617))</f>
        <v>G5</v>
      </c>
      <c r="E617" s="82" t="n">
        <f aca="false">Q617</f>
        <v>1001</v>
      </c>
      <c r="F617" s="20"/>
      <c r="G617" s="77" t="n">
        <f aca="false">R617</f>
        <v>1.95</v>
      </c>
      <c r="H617" s="77" t="n">
        <f aca="false">G617*C617</f>
        <v>0</v>
      </c>
      <c r="I617" s="85" t="s">
        <v>330</v>
      </c>
      <c r="K617" s="78" t="s">
        <v>61</v>
      </c>
      <c r="L617" s="41"/>
      <c r="M617" s="78"/>
      <c r="N617" s="78" t="n">
        <v>1001</v>
      </c>
      <c r="O617" s="79" t="n">
        <f aca="false">IF(AND(L617="",M617=""),N617,"")</f>
        <v>1001</v>
      </c>
      <c r="P617" s="1" t="n">
        <f aca="false">VLOOKUP("CTR"&amp;N617,Cumul_par_Code_tarifaire!B$3:K$1003,2,0)</f>
        <v>0</v>
      </c>
      <c r="Q617" s="1" t="n">
        <f aca="false">IF(L617&lt;&gt;"",L$20,IF(M617&lt;&gt;"",M$20,VLOOKUP("CTR"&amp;N617,Cumul_par_Code_tarifaire!B$3:K$1003,9,0)))</f>
        <v>1001</v>
      </c>
      <c r="R617" s="1" t="n">
        <f aca="false">IF(OR(L617&lt;&gt;"",M617&lt;&gt;""),R$21,VLOOKUP("CTR"&amp;N617,Cumul_par_Code_tarifaire!B$3:K$1003,10,0))</f>
        <v>1.95</v>
      </c>
    </row>
    <row r="618" s="5" customFormat="true" ht="12.8" hidden="true" customHeight="false" outlineLevel="0" collapsed="false">
      <c r="A618" s="73" t="s">
        <v>362</v>
      </c>
      <c r="B618" s="74" t="s">
        <v>796</v>
      </c>
      <c r="C618" s="29"/>
      <c r="D618" s="39" t="str">
        <f aca="false">IF(L618=L$22,L$21,IF(M618=M$22,M$21,K618))</f>
        <v>non dispo 2022</v>
      </c>
      <c r="E618" s="82" t="str">
        <f aca="false">Q618</f>
        <v>Nous Consulter</v>
      </c>
      <c r="F618" s="20"/>
      <c r="G618" s="77" t="n">
        <f aca="false">R618</f>
        <v>0</v>
      </c>
      <c r="H618" s="77" t="n">
        <f aca="false">G618*C618</f>
        <v>0</v>
      </c>
      <c r="I618" s="85" t="s">
        <v>330</v>
      </c>
      <c r="J618" s="1"/>
      <c r="K618" s="78" t="s">
        <v>61</v>
      </c>
      <c r="L618" s="41" t="s">
        <v>34</v>
      </c>
      <c r="M618" s="78"/>
      <c r="N618" s="78" t="n">
        <v>1001</v>
      </c>
      <c r="O618" s="79" t="str">
        <f aca="false">IF(AND(L618="",M618=""),N618,"")</f>
        <v/>
      </c>
      <c r="P618" s="1" t="n">
        <f aca="false">VLOOKUP("CTR"&amp;N618,Cumul_par_Code_tarifaire!B$3:K$1003,2,0)</f>
        <v>0</v>
      </c>
      <c r="Q618" s="1" t="str">
        <f aca="false">IF(L618&lt;&gt;"",L$20,IF(M618&lt;&gt;"",M$20,VLOOKUP("CTR"&amp;N618,Cumul_par_Code_tarifaire!B$3:K$1003,9,0)))</f>
        <v>Nous Consulter</v>
      </c>
      <c r="R618" s="1" t="n">
        <f aca="false">IF(OR(L618&lt;&gt;"",M618&lt;&gt;""),R$21,VLOOKUP("CTR"&amp;N618,Cumul_par_Code_tarifaire!B$3:K$1003,10,0))</f>
        <v>0</v>
      </c>
      <c r="S618" s="1"/>
    </row>
    <row r="619" customFormat="false" ht="12.8" hidden="false" customHeight="false" outlineLevel="0" collapsed="false">
      <c r="A619" s="73" t="s">
        <v>362</v>
      </c>
      <c r="B619" s="74" t="s">
        <v>797</v>
      </c>
      <c r="C619" s="29"/>
      <c r="D619" s="39" t="str">
        <f aca="false">IF(L619=L$22,L$21,IF(M619=M$22,M$21,K619))</f>
        <v>G5</v>
      </c>
      <c r="E619" s="82" t="n">
        <f aca="false">Q619</f>
        <v>1001</v>
      </c>
      <c r="F619" s="20"/>
      <c r="G619" s="77" t="n">
        <f aca="false">R619</f>
        <v>1.95</v>
      </c>
      <c r="H619" s="77" t="n">
        <f aca="false">G619*C619</f>
        <v>0</v>
      </c>
      <c r="I619" s="85" t="s">
        <v>330</v>
      </c>
      <c r="K619" s="78" t="s">
        <v>61</v>
      </c>
      <c r="L619" s="41"/>
      <c r="M619" s="78"/>
      <c r="N619" s="78" t="n">
        <v>1001</v>
      </c>
      <c r="O619" s="79" t="n">
        <f aca="false">IF(AND(L619="",M619=""),N619,"")</f>
        <v>1001</v>
      </c>
      <c r="P619" s="1" t="n">
        <f aca="false">VLOOKUP("CTR"&amp;N619,Cumul_par_Code_tarifaire!B$3:K$1003,2,0)</f>
        <v>0</v>
      </c>
      <c r="Q619" s="1" t="n">
        <f aca="false">IF(L619&lt;&gt;"",L$20,IF(M619&lt;&gt;"",M$20,VLOOKUP("CTR"&amp;N619,Cumul_par_Code_tarifaire!B$3:K$1003,9,0)))</f>
        <v>1001</v>
      </c>
      <c r="R619" s="1" t="n">
        <f aca="false">IF(OR(L619&lt;&gt;"",M619&lt;&gt;""),R$21,VLOOKUP("CTR"&amp;N619,Cumul_par_Code_tarifaire!B$3:K$1003,10,0))</f>
        <v>1.95</v>
      </c>
    </row>
    <row r="620" s="5" customFormat="true" ht="12.8" hidden="true" customHeight="false" outlineLevel="0" collapsed="false">
      <c r="A620" s="73" t="s">
        <v>362</v>
      </c>
      <c r="B620" s="74" t="s">
        <v>798</v>
      </c>
      <c r="C620" s="75"/>
      <c r="D620" s="39" t="str">
        <f aca="false">IF(L620=L$22,L$21,IF(M620=M$22,M$21,K620))</f>
        <v>non dispo 2022</v>
      </c>
      <c r="E620" s="82" t="str">
        <f aca="false">Q620</f>
        <v>Nous Consulter</v>
      </c>
      <c r="F620" s="20"/>
      <c r="G620" s="77" t="n">
        <f aca="false">R620</f>
        <v>0</v>
      </c>
      <c r="H620" s="77" t="n">
        <f aca="false">G620*C620</f>
        <v>0</v>
      </c>
      <c r="I620" s="85" t="s">
        <v>330</v>
      </c>
      <c r="J620" s="1"/>
      <c r="K620" s="78" t="s">
        <v>61</v>
      </c>
      <c r="L620" s="41" t="s">
        <v>34</v>
      </c>
      <c r="M620" s="78"/>
      <c r="N620" s="78" t="n">
        <v>1001</v>
      </c>
      <c r="O620" s="79" t="str">
        <f aca="false">IF(AND(L620="",M620=""),N620,"")</f>
        <v/>
      </c>
      <c r="P620" s="1" t="n">
        <f aca="false">VLOOKUP("CTR"&amp;N620,Cumul_par_Code_tarifaire!B$3:K$1003,2,0)</f>
        <v>0</v>
      </c>
      <c r="Q620" s="1" t="str">
        <f aca="false">IF(L620&lt;&gt;"",L$20,IF(M620&lt;&gt;"",M$20,VLOOKUP("CTR"&amp;N620,Cumul_par_Code_tarifaire!B$3:K$1003,9,0)))</f>
        <v>Nous Consulter</v>
      </c>
      <c r="R620" s="1" t="n">
        <f aca="false">IF(OR(L620&lt;&gt;"",M620&lt;&gt;""),R$21,VLOOKUP("CTR"&amp;N620,Cumul_par_Code_tarifaire!B$3:K$1003,10,0))</f>
        <v>0</v>
      </c>
      <c r="S620" s="1"/>
    </row>
    <row r="621" s="5" customFormat="true" ht="12.8" hidden="true" customHeight="false" outlineLevel="0" collapsed="false">
      <c r="A621" s="73" t="s">
        <v>362</v>
      </c>
      <c r="B621" s="74" t="s">
        <v>799</v>
      </c>
      <c r="C621" s="29"/>
      <c r="D621" s="39" t="str">
        <f aca="false">IF(L621=L$22,L$21,IF(M621=M$22,M$21,K621))</f>
        <v>non dispo 2022</v>
      </c>
      <c r="E621" s="82" t="str">
        <f aca="false">Q621</f>
        <v>Nous Consulter</v>
      </c>
      <c r="F621" s="20"/>
      <c r="G621" s="77" t="n">
        <f aca="false">R621</f>
        <v>0</v>
      </c>
      <c r="H621" s="77" t="n">
        <f aca="false">G621*C621</f>
        <v>0</v>
      </c>
      <c r="I621" s="85" t="s">
        <v>330</v>
      </c>
      <c r="J621" s="1"/>
      <c r="K621" s="78" t="s">
        <v>61</v>
      </c>
      <c r="L621" s="41" t="s">
        <v>34</v>
      </c>
      <c r="M621" s="78"/>
      <c r="N621" s="78" t="n">
        <v>1001</v>
      </c>
      <c r="O621" s="79" t="str">
        <f aca="false">IF(AND(L621="",M621=""),N621,"")</f>
        <v/>
      </c>
      <c r="P621" s="1" t="n">
        <f aca="false">VLOOKUP("CTR"&amp;N621,Cumul_par_Code_tarifaire!B$3:K$1003,2,0)</f>
        <v>0</v>
      </c>
      <c r="Q621" s="1" t="str">
        <f aca="false">IF(L621&lt;&gt;"",L$20,IF(M621&lt;&gt;"",M$20,VLOOKUP("CTR"&amp;N621,Cumul_par_Code_tarifaire!B$3:K$1003,9,0)))</f>
        <v>Nous Consulter</v>
      </c>
      <c r="R621" s="1" t="n">
        <f aca="false">IF(OR(L621&lt;&gt;"",M621&lt;&gt;""),R$21,VLOOKUP("CTR"&amp;N621,Cumul_par_Code_tarifaire!B$3:K$1003,10,0))</f>
        <v>0</v>
      </c>
      <c r="S621" s="1"/>
    </row>
    <row r="622" customFormat="false" ht="12.8" hidden="false" customHeight="false" outlineLevel="0" collapsed="false">
      <c r="A622" s="73" t="s">
        <v>800</v>
      </c>
      <c r="B622" s="74" t="s">
        <v>801</v>
      </c>
      <c r="C622" s="29"/>
      <c r="D622" s="39" t="str">
        <f aca="false">IF(L622=L$22,L$21,IF(M622=M$22,M$21,K622))</f>
        <v>NC</v>
      </c>
      <c r="E622" s="82" t="str">
        <f aca="false">Q622</f>
        <v>Nous Consulter</v>
      </c>
      <c r="F622" s="20"/>
      <c r="G622" s="77" t="n">
        <f aca="false">R622</f>
        <v>0</v>
      </c>
      <c r="H622" s="77" t="n">
        <f aca="false">G622*C622</f>
        <v>0</v>
      </c>
      <c r="I622" s="85" t="s">
        <v>330</v>
      </c>
      <c r="K622" s="78" t="s">
        <v>61</v>
      </c>
      <c r="L622" s="41"/>
      <c r="M622" s="78" t="s">
        <v>35</v>
      </c>
      <c r="N622" s="78" t="n">
        <v>1001</v>
      </c>
      <c r="O622" s="79" t="str">
        <f aca="false">IF(AND(L622="",M622=""),N622,"")</f>
        <v/>
      </c>
      <c r="P622" s="1" t="n">
        <f aca="false">VLOOKUP("CTR"&amp;N622,Cumul_par_Code_tarifaire!B$3:K$1003,2,0)</f>
        <v>0</v>
      </c>
      <c r="Q622" s="1" t="str">
        <f aca="false">IF(L622&lt;&gt;"",L$20,IF(M622&lt;&gt;"",M$20,VLOOKUP("CTR"&amp;N622,Cumul_par_Code_tarifaire!B$3:K$1003,9,0)))</f>
        <v>Nous Consulter</v>
      </c>
      <c r="R622" s="1" t="n">
        <f aca="false">IF(OR(L622&lt;&gt;"",M622&lt;&gt;""),R$21,VLOOKUP("CTR"&amp;N622,Cumul_par_Code_tarifaire!B$3:K$1003,10,0))</f>
        <v>0</v>
      </c>
    </row>
    <row r="623" customFormat="false" ht="12.8" hidden="false" customHeight="false" outlineLevel="0" collapsed="false">
      <c r="A623" s="73" t="s">
        <v>800</v>
      </c>
      <c r="B623" s="74" t="s">
        <v>802</v>
      </c>
      <c r="C623" s="75"/>
      <c r="D623" s="39" t="str">
        <f aca="false">IF(L623=L$22,L$21,IF(M623=M$22,M$21,K623))</f>
        <v>G5</v>
      </c>
      <c r="E623" s="82" t="n">
        <f aca="false">Q623</f>
        <v>1001</v>
      </c>
      <c r="F623" s="20"/>
      <c r="G623" s="77" t="n">
        <f aca="false">R623</f>
        <v>1.95</v>
      </c>
      <c r="H623" s="77" t="n">
        <f aca="false">G623*C623</f>
        <v>0</v>
      </c>
      <c r="I623" s="85" t="s">
        <v>330</v>
      </c>
      <c r="K623" s="78" t="s">
        <v>61</v>
      </c>
      <c r="L623" s="41"/>
      <c r="M623" s="78"/>
      <c r="N623" s="78" t="n">
        <v>1001</v>
      </c>
      <c r="O623" s="79" t="n">
        <f aca="false">IF(AND(L623="",M623=""),N623,"")</f>
        <v>1001</v>
      </c>
      <c r="P623" s="1" t="n">
        <f aca="false">VLOOKUP("CTR"&amp;N623,Cumul_par_Code_tarifaire!B$3:K$1003,2,0)</f>
        <v>0</v>
      </c>
      <c r="Q623" s="1" t="n">
        <f aca="false">IF(L623&lt;&gt;"",L$20,IF(M623&lt;&gt;"",M$20,VLOOKUP("CTR"&amp;N623,Cumul_par_Code_tarifaire!B$3:K$1003,9,0)))</f>
        <v>1001</v>
      </c>
      <c r="R623" s="1" t="n">
        <f aca="false">IF(OR(L623&lt;&gt;"",M623&lt;&gt;""),R$21,VLOOKUP("CTR"&amp;N623,Cumul_par_Code_tarifaire!B$3:K$1003,10,0))</f>
        <v>1.95</v>
      </c>
    </row>
    <row r="624" customFormat="false" ht="12.8" hidden="false" customHeight="false" outlineLevel="0" collapsed="false">
      <c r="A624" s="73" t="s">
        <v>800</v>
      </c>
      <c r="B624" s="74" t="s">
        <v>803</v>
      </c>
      <c r="C624" s="29"/>
      <c r="D624" s="39" t="str">
        <f aca="false">IF(L624=L$22,L$21,IF(M624=M$22,M$21,K624))</f>
        <v>G5</v>
      </c>
      <c r="E624" s="82" t="n">
        <f aca="false">Q624</f>
        <v>1001</v>
      </c>
      <c r="F624" s="20"/>
      <c r="G624" s="77" t="n">
        <f aca="false">R624</f>
        <v>1.95</v>
      </c>
      <c r="H624" s="77" t="n">
        <f aca="false">G624*C624</f>
        <v>0</v>
      </c>
      <c r="I624" s="85" t="s">
        <v>330</v>
      </c>
      <c r="K624" s="78" t="s">
        <v>61</v>
      </c>
      <c r="L624" s="41"/>
      <c r="M624" s="78"/>
      <c r="N624" s="78" t="n">
        <v>1001</v>
      </c>
      <c r="O624" s="79" t="n">
        <f aca="false">IF(AND(L624="",M624=""),N624,"")</f>
        <v>1001</v>
      </c>
      <c r="P624" s="1" t="n">
        <f aca="false">VLOOKUP("CTR"&amp;N624,Cumul_par_Code_tarifaire!B$3:K$1003,2,0)</f>
        <v>0</v>
      </c>
      <c r="Q624" s="1" t="n">
        <f aca="false">IF(L624&lt;&gt;"",L$20,IF(M624&lt;&gt;"",M$20,VLOOKUP("CTR"&amp;N624,Cumul_par_Code_tarifaire!B$3:K$1003,9,0)))</f>
        <v>1001</v>
      </c>
      <c r="R624" s="1" t="n">
        <f aca="false">IF(OR(L624&lt;&gt;"",M624&lt;&gt;""),R$21,VLOOKUP("CTR"&amp;N624,Cumul_par_Code_tarifaire!B$3:K$1003,10,0))</f>
        <v>1.95</v>
      </c>
    </row>
    <row r="625" customFormat="false" ht="12.8" hidden="false" customHeight="false" outlineLevel="0" collapsed="false">
      <c r="A625" s="73" t="s">
        <v>800</v>
      </c>
      <c r="B625" s="74" t="s">
        <v>804</v>
      </c>
      <c r="C625" s="29"/>
      <c r="D625" s="39" t="str">
        <f aca="false">IF(L625=L$22,L$21,IF(M625=M$22,M$21,K625))</f>
        <v>G5</v>
      </c>
      <c r="E625" s="82" t="n">
        <f aca="false">Q625</f>
        <v>1001</v>
      </c>
      <c r="F625" s="20"/>
      <c r="G625" s="77" t="n">
        <f aca="false">R625</f>
        <v>1.95</v>
      </c>
      <c r="H625" s="77" t="n">
        <f aca="false">G625*C625</f>
        <v>0</v>
      </c>
      <c r="I625" s="85" t="s">
        <v>330</v>
      </c>
      <c r="K625" s="78" t="s">
        <v>61</v>
      </c>
      <c r="L625" s="41"/>
      <c r="M625" s="78"/>
      <c r="N625" s="78" t="n">
        <v>1001</v>
      </c>
      <c r="O625" s="79" t="n">
        <f aca="false">IF(AND(L625="",M625=""),N625,"")</f>
        <v>1001</v>
      </c>
      <c r="P625" s="1" t="n">
        <f aca="false">VLOOKUP("CTR"&amp;N625,Cumul_par_Code_tarifaire!B$3:K$1003,2,0)</f>
        <v>0</v>
      </c>
      <c r="Q625" s="1" t="n">
        <f aca="false">IF(L625&lt;&gt;"",L$20,IF(M625&lt;&gt;"",M$20,VLOOKUP("CTR"&amp;N625,Cumul_par_Code_tarifaire!B$3:K$1003,9,0)))</f>
        <v>1001</v>
      </c>
      <c r="R625" s="1" t="n">
        <f aca="false">IF(OR(L625&lt;&gt;"",M625&lt;&gt;""),R$21,VLOOKUP("CTR"&amp;N625,Cumul_par_Code_tarifaire!B$3:K$1003,10,0))</f>
        <v>1.95</v>
      </c>
    </row>
    <row r="626" customFormat="false" ht="12.8" hidden="false" customHeight="false" outlineLevel="0" collapsed="false">
      <c r="A626" s="73" t="s">
        <v>800</v>
      </c>
      <c r="B626" s="74" t="s">
        <v>805</v>
      </c>
      <c r="C626" s="29"/>
      <c r="D626" s="39" t="str">
        <f aca="false">IF(L626=L$22,L$21,IF(M626=M$22,M$21,K626))</f>
        <v>G5</v>
      </c>
      <c r="E626" s="82" t="n">
        <f aca="false">Q626</f>
        <v>1001</v>
      </c>
      <c r="F626" s="20"/>
      <c r="G626" s="77" t="n">
        <f aca="false">R626</f>
        <v>1.95</v>
      </c>
      <c r="H626" s="77" t="n">
        <f aca="false">G626*C626</f>
        <v>0</v>
      </c>
      <c r="I626" s="85" t="s">
        <v>330</v>
      </c>
      <c r="K626" s="78" t="s">
        <v>61</v>
      </c>
      <c r="L626" s="41"/>
      <c r="M626" s="78"/>
      <c r="N626" s="78" t="n">
        <v>1001</v>
      </c>
      <c r="O626" s="79" t="n">
        <f aca="false">IF(AND(L626="",M626=""),N626,"")</f>
        <v>1001</v>
      </c>
      <c r="P626" s="1" t="n">
        <f aca="false">VLOOKUP("CTR"&amp;N626,Cumul_par_Code_tarifaire!B$3:K$1003,2,0)</f>
        <v>0</v>
      </c>
      <c r="Q626" s="1" t="n">
        <f aca="false">IF(L626&lt;&gt;"",L$20,IF(M626&lt;&gt;"",M$20,VLOOKUP("CTR"&amp;N626,Cumul_par_Code_tarifaire!B$3:K$1003,9,0)))</f>
        <v>1001</v>
      </c>
      <c r="R626" s="1" t="n">
        <f aca="false">IF(OR(L626&lt;&gt;"",M626&lt;&gt;""),R$21,VLOOKUP("CTR"&amp;N626,Cumul_par_Code_tarifaire!B$3:K$1003,10,0))</f>
        <v>1.95</v>
      </c>
    </row>
    <row r="627" s="5" customFormat="true" ht="12.8" hidden="true" customHeight="false" outlineLevel="0" collapsed="false">
      <c r="A627" s="73" t="s">
        <v>800</v>
      </c>
      <c r="B627" s="74" t="s">
        <v>806</v>
      </c>
      <c r="C627" s="29"/>
      <c r="D627" s="39" t="str">
        <f aca="false">IF(L627=L$22,L$21,IF(M627=M$22,M$21,K627))</f>
        <v>non dispo 2022</v>
      </c>
      <c r="E627" s="82" t="str">
        <f aca="false">Q627</f>
        <v>Nous Consulter</v>
      </c>
      <c r="F627" s="20"/>
      <c r="G627" s="77" t="n">
        <f aca="false">R627</f>
        <v>0</v>
      </c>
      <c r="H627" s="77" t="n">
        <f aca="false">G627*C627</f>
        <v>0</v>
      </c>
      <c r="I627" s="85" t="s">
        <v>330</v>
      </c>
      <c r="J627" s="1"/>
      <c r="K627" s="78" t="s">
        <v>61</v>
      </c>
      <c r="L627" s="41" t="s">
        <v>34</v>
      </c>
      <c r="M627" s="78"/>
      <c r="N627" s="78" t="n">
        <v>1001</v>
      </c>
      <c r="O627" s="79" t="str">
        <f aca="false">IF(AND(L627="",M627=""),N627,"")</f>
        <v/>
      </c>
      <c r="P627" s="1" t="n">
        <f aca="false">VLOOKUP("CTR"&amp;N627,Cumul_par_Code_tarifaire!B$3:K$1003,2,0)</f>
        <v>0</v>
      </c>
      <c r="Q627" s="1" t="str">
        <f aca="false">IF(L627&lt;&gt;"",L$20,IF(M627&lt;&gt;"",M$20,VLOOKUP("CTR"&amp;N627,Cumul_par_Code_tarifaire!B$3:K$1003,9,0)))</f>
        <v>Nous Consulter</v>
      </c>
      <c r="R627" s="1" t="n">
        <f aca="false">IF(OR(L627&lt;&gt;"",M627&lt;&gt;""),R$21,VLOOKUP("CTR"&amp;N627,Cumul_par_Code_tarifaire!B$3:K$1003,10,0))</f>
        <v>0</v>
      </c>
      <c r="S627" s="1"/>
    </row>
    <row r="628" customFormat="false" ht="12.8" hidden="false" customHeight="false" outlineLevel="0" collapsed="false">
      <c r="A628" s="73" t="s">
        <v>800</v>
      </c>
      <c r="B628" s="74" t="s">
        <v>807</v>
      </c>
      <c r="C628" s="75"/>
      <c r="D628" s="39" t="str">
        <f aca="false">IF(L628=L$22,L$21,IF(M628=M$22,M$21,K628))</f>
        <v>G5</v>
      </c>
      <c r="E628" s="82" t="n">
        <f aca="false">Q628</f>
        <v>1001</v>
      </c>
      <c r="F628" s="20"/>
      <c r="G628" s="77" t="n">
        <f aca="false">R628</f>
        <v>1.95</v>
      </c>
      <c r="H628" s="77" t="n">
        <f aca="false">G628*C628</f>
        <v>0</v>
      </c>
      <c r="I628" s="85" t="s">
        <v>330</v>
      </c>
      <c r="K628" s="78" t="s">
        <v>61</v>
      </c>
      <c r="L628" s="41"/>
      <c r="M628" s="78"/>
      <c r="N628" s="78" t="n">
        <v>1001</v>
      </c>
      <c r="O628" s="79" t="n">
        <f aca="false">IF(AND(L628="",M628=""),N628,"")</f>
        <v>1001</v>
      </c>
      <c r="P628" s="1" t="n">
        <f aca="false">VLOOKUP("CTR"&amp;N628,Cumul_par_Code_tarifaire!B$3:K$1003,2,0)</f>
        <v>0</v>
      </c>
      <c r="Q628" s="1" t="n">
        <f aca="false">IF(L628&lt;&gt;"",L$20,IF(M628&lt;&gt;"",M$20,VLOOKUP("CTR"&amp;N628,Cumul_par_Code_tarifaire!B$3:K$1003,9,0)))</f>
        <v>1001</v>
      </c>
      <c r="R628" s="1" t="n">
        <f aca="false">IF(OR(L628&lt;&gt;"",M628&lt;&gt;""),R$21,VLOOKUP("CTR"&amp;N628,Cumul_par_Code_tarifaire!B$3:K$1003,10,0))</f>
        <v>1.95</v>
      </c>
    </row>
    <row r="629" customFormat="false" ht="12.8" hidden="false" customHeight="false" outlineLevel="0" collapsed="false">
      <c r="A629" s="73" t="s">
        <v>800</v>
      </c>
      <c r="B629" s="74" t="s">
        <v>808</v>
      </c>
      <c r="C629" s="29"/>
      <c r="D629" s="39" t="str">
        <f aca="false">IF(L629=L$22,L$21,IF(M629=M$22,M$21,K629))</f>
        <v>G5</v>
      </c>
      <c r="E629" s="82" t="n">
        <f aca="false">Q629</f>
        <v>1001</v>
      </c>
      <c r="F629" s="20"/>
      <c r="G629" s="77" t="n">
        <f aca="false">R629</f>
        <v>1.95</v>
      </c>
      <c r="H629" s="77" t="n">
        <f aca="false">G629*C629</f>
        <v>0</v>
      </c>
      <c r="I629" s="85" t="s">
        <v>330</v>
      </c>
      <c r="K629" s="78" t="s">
        <v>61</v>
      </c>
      <c r="L629" s="41"/>
      <c r="M629" s="78"/>
      <c r="N629" s="78" t="n">
        <v>1001</v>
      </c>
      <c r="O629" s="79" t="n">
        <f aca="false">IF(AND(L629="",M629=""),N629,"")</f>
        <v>1001</v>
      </c>
      <c r="P629" s="1" t="n">
        <f aca="false">VLOOKUP("CTR"&amp;N629,Cumul_par_Code_tarifaire!B$3:K$1003,2,0)</f>
        <v>0</v>
      </c>
      <c r="Q629" s="1" t="n">
        <f aca="false">IF(L629&lt;&gt;"",L$20,IF(M629&lt;&gt;"",M$20,VLOOKUP("CTR"&amp;N629,Cumul_par_Code_tarifaire!B$3:K$1003,9,0)))</f>
        <v>1001</v>
      </c>
      <c r="R629" s="1" t="n">
        <f aca="false">IF(OR(L629&lt;&gt;"",M629&lt;&gt;""),R$21,VLOOKUP("CTR"&amp;N629,Cumul_par_Code_tarifaire!B$3:K$1003,10,0))</f>
        <v>1.95</v>
      </c>
    </row>
    <row r="630" customFormat="false" ht="12.8" hidden="false" customHeight="false" outlineLevel="0" collapsed="false">
      <c r="A630" s="73" t="s">
        <v>800</v>
      </c>
      <c r="B630" s="74" t="s">
        <v>809</v>
      </c>
      <c r="C630" s="75"/>
      <c r="D630" s="39" t="str">
        <f aca="false">IF(L630=L$22,L$21,IF(M630=M$22,M$21,K630))</f>
        <v>G5</v>
      </c>
      <c r="E630" s="82" t="n">
        <f aca="false">Q630</f>
        <v>1001</v>
      </c>
      <c r="F630" s="20"/>
      <c r="G630" s="77" t="n">
        <f aca="false">R630</f>
        <v>1.95</v>
      </c>
      <c r="H630" s="77" t="n">
        <f aca="false">G630*C630</f>
        <v>0</v>
      </c>
      <c r="I630" s="85" t="s">
        <v>330</v>
      </c>
      <c r="K630" s="78" t="s">
        <v>61</v>
      </c>
      <c r="L630" s="41"/>
      <c r="M630" s="78"/>
      <c r="N630" s="78" t="n">
        <v>1001</v>
      </c>
      <c r="O630" s="79" t="n">
        <f aca="false">IF(AND(L630="",M630=""),N630,"")</f>
        <v>1001</v>
      </c>
      <c r="P630" s="1" t="n">
        <f aca="false">VLOOKUP("CTR"&amp;N630,Cumul_par_Code_tarifaire!B$3:K$1003,2,0)</f>
        <v>0</v>
      </c>
      <c r="Q630" s="1" t="n">
        <f aca="false">IF(L630&lt;&gt;"",L$20,IF(M630&lt;&gt;"",M$20,VLOOKUP("CTR"&amp;N630,Cumul_par_Code_tarifaire!B$3:K$1003,9,0)))</f>
        <v>1001</v>
      </c>
      <c r="R630" s="1" t="n">
        <f aca="false">IF(OR(L630&lt;&gt;"",M630&lt;&gt;""),R$21,VLOOKUP("CTR"&amp;N630,Cumul_par_Code_tarifaire!B$3:K$1003,10,0))</f>
        <v>1.95</v>
      </c>
    </row>
    <row r="631" customFormat="false" ht="12.8" hidden="false" customHeight="false" outlineLevel="0" collapsed="false">
      <c r="A631" s="73" t="s">
        <v>800</v>
      </c>
      <c r="B631" s="74" t="s">
        <v>810</v>
      </c>
      <c r="C631" s="29"/>
      <c r="D631" s="39" t="str">
        <f aca="false">IF(L631=L$22,L$21,IF(M631=M$22,M$21,K631))</f>
        <v>G5</v>
      </c>
      <c r="E631" s="82" t="n">
        <f aca="false">Q631</f>
        <v>1001</v>
      </c>
      <c r="F631" s="20"/>
      <c r="G631" s="77" t="n">
        <f aca="false">R631</f>
        <v>1.95</v>
      </c>
      <c r="H631" s="77" t="n">
        <f aca="false">G631*C631</f>
        <v>0</v>
      </c>
      <c r="I631" s="85" t="s">
        <v>330</v>
      </c>
      <c r="K631" s="78" t="s">
        <v>61</v>
      </c>
      <c r="L631" s="41"/>
      <c r="M631" s="78"/>
      <c r="N631" s="78" t="n">
        <v>1001</v>
      </c>
      <c r="O631" s="79" t="n">
        <f aca="false">IF(AND(L631="",M631=""),N631,"")</f>
        <v>1001</v>
      </c>
      <c r="P631" s="1" t="n">
        <f aca="false">VLOOKUP("CTR"&amp;N631,Cumul_par_Code_tarifaire!B$3:K$1003,2,0)</f>
        <v>0</v>
      </c>
      <c r="Q631" s="1" t="n">
        <f aca="false">IF(L631&lt;&gt;"",L$20,IF(M631&lt;&gt;"",M$20,VLOOKUP("CTR"&amp;N631,Cumul_par_Code_tarifaire!B$3:K$1003,9,0)))</f>
        <v>1001</v>
      </c>
      <c r="R631" s="1" t="n">
        <f aca="false">IF(OR(L631&lt;&gt;"",M631&lt;&gt;""),R$21,VLOOKUP("CTR"&amp;N631,Cumul_par_Code_tarifaire!B$3:K$1003,10,0))</f>
        <v>1.95</v>
      </c>
    </row>
    <row r="632" customFormat="false" ht="12.8" hidden="false" customHeight="false" outlineLevel="0" collapsed="false">
      <c r="A632" s="73" t="s">
        <v>800</v>
      </c>
      <c r="B632" s="74" t="s">
        <v>770</v>
      </c>
      <c r="C632" s="29"/>
      <c r="D632" s="39" t="str">
        <f aca="false">IF(L632=L$22,L$21,IF(M632=M$22,M$21,K632))</f>
        <v>G5</v>
      </c>
      <c r="E632" s="82" t="n">
        <f aca="false">Q632</f>
        <v>1001</v>
      </c>
      <c r="F632" s="20"/>
      <c r="G632" s="77" t="n">
        <f aca="false">R632</f>
        <v>1.95</v>
      </c>
      <c r="H632" s="77" t="n">
        <f aca="false">G632*C632</f>
        <v>0</v>
      </c>
      <c r="I632" s="85" t="s">
        <v>330</v>
      </c>
      <c r="K632" s="78" t="s">
        <v>61</v>
      </c>
      <c r="L632" s="41"/>
      <c r="M632" s="78"/>
      <c r="N632" s="78" t="n">
        <v>1001</v>
      </c>
      <c r="O632" s="79" t="n">
        <f aca="false">IF(AND(L632="",M632=""),N632,"")</f>
        <v>1001</v>
      </c>
      <c r="P632" s="1" t="n">
        <f aca="false">VLOOKUP("CTR"&amp;N632,Cumul_par_Code_tarifaire!B$3:K$1003,2,0)</f>
        <v>0</v>
      </c>
      <c r="Q632" s="1" t="n">
        <f aca="false">IF(L632&lt;&gt;"",L$20,IF(M632&lt;&gt;"",M$20,VLOOKUP("CTR"&amp;N632,Cumul_par_Code_tarifaire!B$3:K$1003,9,0)))</f>
        <v>1001</v>
      </c>
      <c r="R632" s="1" t="n">
        <f aca="false">IF(OR(L632&lt;&gt;"",M632&lt;&gt;""),R$21,VLOOKUP("CTR"&amp;N632,Cumul_par_Code_tarifaire!B$3:K$1003,10,0))</f>
        <v>1.95</v>
      </c>
    </row>
    <row r="633" customFormat="false" ht="12.8" hidden="false" customHeight="false" outlineLevel="0" collapsed="false">
      <c r="A633" s="73" t="s">
        <v>800</v>
      </c>
      <c r="B633" s="74" t="s">
        <v>811</v>
      </c>
      <c r="C633" s="29"/>
      <c r="D633" s="39" t="str">
        <f aca="false">IF(L633=L$22,L$21,IF(M633=M$22,M$21,K633))</f>
        <v>G5</v>
      </c>
      <c r="E633" s="82" t="n">
        <f aca="false">Q633</f>
        <v>1001</v>
      </c>
      <c r="F633" s="20"/>
      <c r="G633" s="77" t="n">
        <f aca="false">R633</f>
        <v>1.95</v>
      </c>
      <c r="H633" s="77" t="n">
        <f aca="false">G633*C633</f>
        <v>0</v>
      </c>
      <c r="I633" s="85" t="s">
        <v>330</v>
      </c>
      <c r="K633" s="78" t="s">
        <v>61</v>
      </c>
      <c r="L633" s="41"/>
      <c r="M633" s="78"/>
      <c r="N633" s="78" t="n">
        <v>1001</v>
      </c>
      <c r="O633" s="79" t="n">
        <f aca="false">IF(AND(L633="",M633=""),N633,"")</f>
        <v>1001</v>
      </c>
      <c r="P633" s="1" t="n">
        <f aca="false">VLOOKUP("CTR"&amp;N633,Cumul_par_Code_tarifaire!B$3:K$1003,2,0)</f>
        <v>0</v>
      </c>
      <c r="Q633" s="1" t="n">
        <f aca="false">IF(L633&lt;&gt;"",L$20,IF(M633&lt;&gt;"",M$20,VLOOKUP("CTR"&amp;N633,Cumul_par_Code_tarifaire!B$3:K$1003,9,0)))</f>
        <v>1001</v>
      </c>
      <c r="R633" s="1" t="n">
        <f aca="false">IF(OR(L633&lt;&gt;"",M633&lt;&gt;""),R$21,VLOOKUP("CTR"&amp;N633,Cumul_par_Code_tarifaire!B$3:K$1003,10,0))</f>
        <v>1.95</v>
      </c>
    </row>
    <row r="634" customFormat="false" ht="12.8" hidden="false" customHeight="false" outlineLevel="0" collapsed="false">
      <c r="A634" s="73" t="s">
        <v>800</v>
      </c>
      <c r="B634" s="74" t="s">
        <v>812</v>
      </c>
      <c r="C634" s="29"/>
      <c r="D634" s="39" t="str">
        <f aca="false">IF(L634=L$22,L$21,IF(M634=M$22,M$21,K634))</f>
        <v>G5</v>
      </c>
      <c r="E634" s="82" t="n">
        <f aca="false">Q634</f>
        <v>1001</v>
      </c>
      <c r="F634" s="20"/>
      <c r="G634" s="77" t="n">
        <f aca="false">R634</f>
        <v>1.95</v>
      </c>
      <c r="H634" s="77" t="n">
        <f aca="false">G634*C634</f>
        <v>0</v>
      </c>
      <c r="I634" s="85" t="s">
        <v>330</v>
      </c>
      <c r="K634" s="78" t="s">
        <v>61</v>
      </c>
      <c r="L634" s="41"/>
      <c r="M634" s="78"/>
      <c r="N634" s="78" t="n">
        <v>1001</v>
      </c>
      <c r="O634" s="79" t="n">
        <f aca="false">IF(AND(L634="",M634=""),N634,"")</f>
        <v>1001</v>
      </c>
      <c r="P634" s="1" t="n">
        <f aca="false">VLOOKUP("CTR"&amp;N634,Cumul_par_Code_tarifaire!B$3:K$1003,2,0)</f>
        <v>0</v>
      </c>
      <c r="Q634" s="1" t="n">
        <f aca="false">IF(L634&lt;&gt;"",L$20,IF(M634&lt;&gt;"",M$20,VLOOKUP("CTR"&amp;N634,Cumul_par_Code_tarifaire!B$3:K$1003,9,0)))</f>
        <v>1001</v>
      </c>
      <c r="R634" s="1" t="n">
        <f aca="false">IF(OR(L634&lt;&gt;"",M634&lt;&gt;""),R$21,VLOOKUP("CTR"&amp;N634,Cumul_par_Code_tarifaire!B$3:K$1003,10,0))</f>
        <v>1.95</v>
      </c>
    </row>
    <row r="635" customFormat="false" ht="12.8" hidden="false" customHeight="false" outlineLevel="0" collapsed="false">
      <c r="A635" s="73" t="s">
        <v>800</v>
      </c>
      <c r="B635" s="74" t="s">
        <v>813</v>
      </c>
      <c r="C635" s="29"/>
      <c r="D635" s="39" t="str">
        <f aca="false">IF(L635=L$22,L$21,IF(M635=M$22,M$21,K635))</f>
        <v>G5</v>
      </c>
      <c r="E635" s="82" t="n">
        <f aca="false">Q635</f>
        <v>1001</v>
      </c>
      <c r="F635" s="20"/>
      <c r="G635" s="77" t="n">
        <f aca="false">R635</f>
        <v>1.95</v>
      </c>
      <c r="H635" s="77" t="n">
        <f aca="false">G635*C635</f>
        <v>0</v>
      </c>
      <c r="I635" s="85" t="s">
        <v>330</v>
      </c>
      <c r="K635" s="78" t="s">
        <v>61</v>
      </c>
      <c r="L635" s="41"/>
      <c r="M635" s="78"/>
      <c r="N635" s="78" t="n">
        <v>1001</v>
      </c>
      <c r="O635" s="79" t="n">
        <f aca="false">IF(AND(L635="",M635=""),N635,"")</f>
        <v>1001</v>
      </c>
      <c r="P635" s="1" t="n">
        <f aca="false">VLOOKUP("CTR"&amp;N635,Cumul_par_Code_tarifaire!B$3:K$1003,2,0)</f>
        <v>0</v>
      </c>
      <c r="Q635" s="1" t="n">
        <f aca="false">IF(L635&lt;&gt;"",L$20,IF(M635&lt;&gt;"",M$20,VLOOKUP("CTR"&amp;N635,Cumul_par_Code_tarifaire!B$3:K$1003,9,0)))</f>
        <v>1001</v>
      </c>
      <c r="R635" s="1" t="n">
        <f aca="false">IF(OR(L635&lt;&gt;"",M635&lt;&gt;""),R$21,VLOOKUP("CTR"&amp;N635,Cumul_par_Code_tarifaire!B$3:K$1003,10,0))</f>
        <v>1.95</v>
      </c>
    </row>
    <row r="636" customFormat="false" ht="12.8" hidden="false" customHeight="false" outlineLevel="0" collapsed="false">
      <c r="A636" s="73" t="s">
        <v>800</v>
      </c>
      <c r="B636" s="74" t="s">
        <v>814</v>
      </c>
      <c r="C636" s="75"/>
      <c r="D636" s="39" t="str">
        <f aca="false">IF(L636=L$22,L$21,IF(M636=M$22,M$21,K636))</f>
        <v>G5</v>
      </c>
      <c r="E636" s="82" t="n">
        <f aca="false">Q636</f>
        <v>1001</v>
      </c>
      <c r="F636" s="20"/>
      <c r="G636" s="77" t="n">
        <f aca="false">R636</f>
        <v>1.95</v>
      </c>
      <c r="H636" s="77" t="n">
        <f aca="false">G636*C636</f>
        <v>0</v>
      </c>
      <c r="I636" s="85" t="s">
        <v>330</v>
      </c>
      <c r="K636" s="78" t="s">
        <v>61</v>
      </c>
      <c r="L636" s="41"/>
      <c r="M636" s="78"/>
      <c r="N636" s="78" t="n">
        <v>1001</v>
      </c>
      <c r="O636" s="79" t="n">
        <f aca="false">IF(AND(L636="",M636=""),N636,"")</f>
        <v>1001</v>
      </c>
      <c r="P636" s="1" t="n">
        <f aca="false">VLOOKUP("CTR"&amp;N636,Cumul_par_Code_tarifaire!B$3:K$1003,2,0)</f>
        <v>0</v>
      </c>
      <c r="Q636" s="1" t="n">
        <f aca="false">IF(L636&lt;&gt;"",L$20,IF(M636&lt;&gt;"",M$20,VLOOKUP("CTR"&amp;N636,Cumul_par_Code_tarifaire!B$3:K$1003,9,0)))</f>
        <v>1001</v>
      </c>
      <c r="R636" s="1" t="n">
        <f aca="false">IF(OR(L636&lt;&gt;"",M636&lt;&gt;""),R$21,VLOOKUP("CTR"&amp;N636,Cumul_par_Code_tarifaire!B$3:K$1003,10,0))</f>
        <v>1.95</v>
      </c>
    </row>
    <row r="637" customFormat="false" ht="12.8" hidden="false" customHeight="false" outlineLevel="0" collapsed="false">
      <c r="A637" s="73" t="s">
        <v>800</v>
      </c>
      <c r="B637" s="74" t="s">
        <v>815</v>
      </c>
      <c r="C637" s="75"/>
      <c r="D637" s="39" t="str">
        <f aca="false">IF(L637=L$22,L$21,IF(M637=M$22,M$21,K637))</f>
        <v>G5</v>
      </c>
      <c r="E637" s="82" t="n">
        <f aca="false">Q637</f>
        <v>1001</v>
      </c>
      <c r="F637" s="20"/>
      <c r="G637" s="77" t="n">
        <f aca="false">R637</f>
        <v>1.95</v>
      </c>
      <c r="H637" s="77" t="n">
        <f aca="false">G637*C637</f>
        <v>0</v>
      </c>
      <c r="I637" s="85" t="s">
        <v>330</v>
      </c>
      <c r="K637" s="78" t="s">
        <v>61</v>
      </c>
      <c r="L637" s="41"/>
      <c r="M637" s="78"/>
      <c r="N637" s="78" t="n">
        <v>1001</v>
      </c>
      <c r="O637" s="79" t="n">
        <f aca="false">IF(AND(L637="",M637=""),N637,"")</f>
        <v>1001</v>
      </c>
      <c r="P637" s="1" t="n">
        <f aca="false">VLOOKUP("CTR"&amp;N637,Cumul_par_Code_tarifaire!B$3:K$1003,2,0)</f>
        <v>0</v>
      </c>
      <c r="Q637" s="1" t="n">
        <f aca="false">IF(L637&lt;&gt;"",L$20,IF(M637&lt;&gt;"",M$20,VLOOKUP("CTR"&amp;N637,Cumul_par_Code_tarifaire!B$3:K$1003,9,0)))</f>
        <v>1001</v>
      </c>
      <c r="R637" s="1" t="n">
        <f aca="false">IF(OR(L637&lt;&gt;"",M637&lt;&gt;""),R$21,VLOOKUP("CTR"&amp;N637,Cumul_par_Code_tarifaire!B$3:K$1003,10,0))</f>
        <v>1.95</v>
      </c>
    </row>
    <row r="638" s="5" customFormat="true" ht="12.8" hidden="true" customHeight="false" outlineLevel="0" collapsed="false">
      <c r="A638" s="73" t="s">
        <v>800</v>
      </c>
      <c r="B638" s="74" t="s">
        <v>431</v>
      </c>
      <c r="C638" s="29"/>
      <c r="D638" s="39" t="str">
        <f aca="false">IF(L638=L$22,L$21,IF(M638=M$22,M$21,K638))</f>
        <v>non dispo 2022</v>
      </c>
      <c r="E638" s="82" t="str">
        <f aca="false">Q638</f>
        <v>Nous Consulter</v>
      </c>
      <c r="F638" s="20"/>
      <c r="G638" s="77" t="n">
        <f aca="false">R638</f>
        <v>0</v>
      </c>
      <c r="H638" s="77" t="n">
        <f aca="false">G638*C638</f>
        <v>0</v>
      </c>
      <c r="I638" s="85" t="s">
        <v>330</v>
      </c>
      <c r="J638" s="1"/>
      <c r="K638" s="78" t="s">
        <v>61</v>
      </c>
      <c r="L638" s="41" t="s">
        <v>34</v>
      </c>
      <c r="M638" s="78"/>
      <c r="N638" s="78" t="n">
        <v>1001</v>
      </c>
      <c r="O638" s="79" t="str">
        <f aca="false">IF(AND(L638="",M638=""),N638,"")</f>
        <v/>
      </c>
      <c r="P638" s="1" t="n">
        <f aca="false">VLOOKUP("CTR"&amp;N638,Cumul_par_Code_tarifaire!B$3:K$1003,2,0)</f>
        <v>0</v>
      </c>
      <c r="Q638" s="1" t="str">
        <f aca="false">IF(L638&lt;&gt;"",L$20,IF(M638&lt;&gt;"",M$20,VLOOKUP("CTR"&amp;N638,Cumul_par_Code_tarifaire!B$3:K$1003,9,0)))</f>
        <v>Nous Consulter</v>
      </c>
      <c r="R638" s="1" t="n">
        <f aca="false">IF(OR(L638&lt;&gt;"",M638&lt;&gt;""),R$21,VLOOKUP("CTR"&amp;N638,Cumul_par_Code_tarifaire!B$3:K$1003,10,0))</f>
        <v>0</v>
      </c>
      <c r="S638" s="1"/>
    </row>
    <row r="639" customFormat="false" ht="12.8" hidden="false" customHeight="false" outlineLevel="0" collapsed="false">
      <c r="A639" s="73" t="s">
        <v>800</v>
      </c>
      <c r="B639" s="74" t="s">
        <v>816</v>
      </c>
      <c r="C639" s="29"/>
      <c r="D639" s="39" t="str">
        <f aca="false">IF(L639=L$22,L$21,IF(M639=M$22,M$21,K639))</f>
        <v>G5</v>
      </c>
      <c r="E639" s="82" t="n">
        <f aca="false">Q639</f>
        <v>1001</v>
      </c>
      <c r="F639" s="20"/>
      <c r="G639" s="77" t="n">
        <f aca="false">R639</f>
        <v>1.95</v>
      </c>
      <c r="H639" s="77" t="n">
        <f aca="false">G639*C639</f>
        <v>0</v>
      </c>
      <c r="I639" s="85" t="s">
        <v>330</v>
      </c>
      <c r="K639" s="78" t="s">
        <v>61</v>
      </c>
      <c r="L639" s="41"/>
      <c r="M639" s="78"/>
      <c r="N639" s="78" t="n">
        <v>1001</v>
      </c>
      <c r="O639" s="79" t="n">
        <f aca="false">IF(AND(L639="",M639=""),N639,"")</f>
        <v>1001</v>
      </c>
      <c r="P639" s="1" t="n">
        <f aca="false">VLOOKUP("CTR"&amp;N639,Cumul_par_Code_tarifaire!B$3:K$1003,2,0)</f>
        <v>0</v>
      </c>
      <c r="Q639" s="1" t="n">
        <f aca="false">IF(L639&lt;&gt;"",L$20,IF(M639&lt;&gt;"",M$20,VLOOKUP("CTR"&amp;N639,Cumul_par_Code_tarifaire!B$3:K$1003,9,0)))</f>
        <v>1001</v>
      </c>
      <c r="R639" s="1" t="n">
        <f aca="false">IF(OR(L639&lt;&gt;"",M639&lt;&gt;""),R$21,VLOOKUP("CTR"&amp;N639,Cumul_par_Code_tarifaire!B$3:K$1003,10,0))</f>
        <v>1.95</v>
      </c>
    </row>
    <row r="640" customFormat="false" ht="12.8" hidden="false" customHeight="false" outlineLevel="0" collapsed="false">
      <c r="A640" s="73" t="s">
        <v>800</v>
      </c>
      <c r="B640" s="74" t="s">
        <v>817</v>
      </c>
      <c r="C640" s="29"/>
      <c r="D640" s="39" t="str">
        <f aca="false">IF(L640=L$22,L$21,IF(M640=M$22,M$21,K640))</f>
        <v>G5</v>
      </c>
      <c r="E640" s="82" t="n">
        <f aca="false">Q640</f>
        <v>1001</v>
      </c>
      <c r="F640" s="20"/>
      <c r="G640" s="77" t="n">
        <f aca="false">R640</f>
        <v>1.95</v>
      </c>
      <c r="H640" s="77" t="n">
        <f aca="false">G640*C640</f>
        <v>0</v>
      </c>
      <c r="I640" s="85" t="s">
        <v>330</v>
      </c>
      <c r="K640" s="78" t="s">
        <v>61</v>
      </c>
      <c r="L640" s="41"/>
      <c r="M640" s="78"/>
      <c r="N640" s="78" t="n">
        <v>1001</v>
      </c>
      <c r="O640" s="79" t="n">
        <f aca="false">IF(AND(L640="",M640=""),N640,"")</f>
        <v>1001</v>
      </c>
      <c r="P640" s="1" t="n">
        <f aca="false">VLOOKUP("CTR"&amp;N640,Cumul_par_Code_tarifaire!B$3:K$1003,2,0)</f>
        <v>0</v>
      </c>
      <c r="Q640" s="1" t="n">
        <f aca="false">IF(L640&lt;&gt;"",L$20,IF(M640&lt;&gt;"",M$20,VLOOKUP("CTR"&amp;N640,Cumul_par_Code_tarifaire!B$3:K$1003,9,0)))</f>
        <v>1001</v>
      </c>
      <c r="R640" s="1" t="n">
        <f aca="false">IF(OR(L640&lt;&gt;"",M640&lt;&gt;""),R$21,VLOOKUP("CTR"&amp;N640,Cumul_par_Code_tarifaire!B$3:K$1003,10,0))</f>
        <v>1.95</v>
      </c>
    </row>
    <row r="641" customFormat="false" ht="12.8" hidden="false" customHeight="false" outlineLevel="0" collapsed="false">
      <c r="A641" s="73" t="s">
        <v>800</v>
      </c>
      <c r="B641" s="74" t="s">
        <v>818</v>
      </c>
      <c r="C641" s="29"/>
      <c r="D641" s="39" t="str">
        <f aca="false">IF(L641=L$22,L$21,IF(M641=M$22,M$21,K641))</f>
        <v>G5</v>
      </c>
      <c r="E641" s="82" t="n">
        <f aca="false">Q641</f>
        <v>1001</v>
      </c>
      <c r="F641" s="20"/>
      <c r="G641" s="77" t="n">
        <f aca="false">R641</f>
        <v>1.95</v>
      </c>
      <c r="H641" s="77" t="n">
        <f aca="false">G641*C641</f>
        <v>0</v>
      </c>
      <c r="I641" s="85" t="s">
        <v>330</v>
      </c>
      <c r="K641" s="78" t="s">
        <v>61</v>
      </c>
      <c r="L641" s="41"/>
      <c r="M641" s="78"/>
      <c r="N641" s="78" t="n">
        <v>1001</v>
      </c>
      <c r="O641" s="79" t="n">
        <f aca="false">IF(AND(L641="",M641=""),N641,"")</f>
        <v>1001</v>
      </c>
      <c r="P641" s="1" t="n">
        <f aca="false">VLOOKUP("CTR"&amp;N641,Cumul_par_Code_tarifaire!B$3:K$1003,2,0)</f>
        <v>0</v>
      </c>
      <c r="Q641" s="1" t="n">
        <f aca="false">IF(L641&lt;&gt;"",L$20,IF(M641&lt;&gt;"",M$20,VLOOKUP("CTR"&amp;N641,Cumul_par_Code_tarifaire!B$3:K$1003,9,0)))</f>
        <v>1001</v>
      </c>
      <c r="R641" s="1" t="n">
        <f aca="false">IF(OR(L641&lt;&gt;"",M641&lt;&gt;""),R$21,VLOOKUP("CTR"&amp;N641,Cumul_par_Code_tarifaire!B$3:K$1003,10,0))</f>
        <v>1.95</v>
      </c>
    </row>
    <row r="642" customFormat="false" ht="12.8" hidden="false" customHeight="false" outlineLevel="0" collapsed="false">
      <c r="A642" s="73" t="s">
        <v>800</v>
      </c>
      <c r="B642" s="74" t="s">
        <v>819</v>
      </c>
      <c r="C642" s="75"/>
      <c r="D642" s="39" t="str">
        <f aca="false">IF(L642=L$22,L$21,IF(M642=M$22,M$21,K642))</f>
        <v>G5</v>
      </c>
      <c r="E642" s="82" t="n">
        <f aca="false">Q642</f>
        <v>1001</v>
      </c>
      <c r="F642" s="20"/>
      <c r="G642" s="77" t="n">
        <f aca="false">R642</f>
        <v>1.95</v>
      </c>
      <c r="H642" s="77" t="n">
        <f aca="false">G642*C642</f>
        <v>0</v>
      </c>
      <c r="I642" s="85" t="s">
        <v>330</v>
      </c>
      <c r="K642" s="78" t="s">
        <v>61</v>
      </c>
      <c r="L642" s="41"/>
      <c r="M642" s="78"/>
      <c r="N642" s="78" t="n">
        <v>1001</v>
      </c>
      <c r="O642" s="79" t="n">
        <f aca="false">IF(AND(L642="",M642=""),N642,"")</f>
        <v>1001</v>
      </c>
      <c r="P642" s="1" t="n">
        <f aca="false">VLOOKUP("CTR"&amp;N642,Cumul_par_Code_tarifaire!B$3:K$1003,2,0)</f>
        <v>0</v>
      </c>
      <c r="Q642" s="1" t="n">
        <f aca="false">IF(L642&lt;&gt;"",L$20,IF(M642&lt;&gt;"",M$20,VLOOKUP("CTR"&amp;N642,Cumul_par_Code_tarifaire!B$3:K$1003,9,0)))</f>
        <v>1001</v>
      </c>
      <c r="R642" s="1" t="n">
        <f aca="false">IF(OR(L642&lt;&gt;"",M642&lt;&gt;""),R$21,VLOOKUP("CTR"&amp;N642,Cumul_par_Code_tarifaire!B$3:K$1003,10,0))</f>
        <v>1.95</v>
      </c>
    </row>
    <row r="643" customFormat="false" ht="12.8" hidden="false" customHeight="false" outlineLevel="0" collapsed="false">
      <c r="A643" s="73" t="s">
        <v>800</v>
      </c>
      <c r="B643" s="74" t="s">
        <v>820</v>
      </c>
      <c r="C643" s="75"/>
      <c r="D643" s="39" t="str">
        <f aca="false">IF(L643=L$22,L$21,IF(M643=M$22,M$21,K643))</f>
        <v>G5</v>
      </c>
      <c r="E643" s="82" t="n">
        <f aca="false">Q643</f>
        <v>1001</v>
      </c>
      <c r="F643" s="20"/>
      <c r="G643" s="77" t="n">
        <f aca="false">R643</f>
        <v>1.95</v>
      </c>
      <c r="H643" s="77" t="n">
        <f aca="false">G643*C643</f>
        <v>0</v>
      </c>
      <c r="I643" s="85" t="s">
        <v>330</v>
      </c>
      <c r="K643" s="78" t="s">
        <v>61</v>
      </c>
      <c r="L643" s="41"/>
      <c r="M643" s="78"/>
      <c r="N643" s="78" t="n">
        <v>1001</v>
      </c>
      <c r="O643" s="79" t="n">
        <f aca="false">IF(AND(L643="",M643=""),N643,"")</f>
        <v>1001</v>
      </c>
      <c r="P643" s="1" t="n">
        <f aca="false">VLOOKUP("CTR"&amp;N643,Cumul_par_Code_tarifaire!B$3:K$1003,2,0)</f>
        <v>0</v>
      </c>
      <c r="Q643" s="1" t="n">
        <f aca="false">IF(L643&lt;&gt;"",L$20,IF(M643&lt;&gt;"",M$20,VLOOKUP("CTR"&amp;N643,Cumul_par_Code_tarifaire!B$3:K$1003,9,0)))</f>
        <v>1001</v>
      </c>
      <c r="R643" s="1" t="n">
        <f aca="false">IF(OR(L643&lt;&gt;"",M643&lt;&gt;""),R$21,VLOOKUP("CTR"&amp;N643,Cumul_par_Code_tarifaire!B$3:K$1003,10,0))</f>
        <v>1.95</v>
      </c>
    </row>
    <row r="644" s="5" customFormat="true" ht="12.8" hidden="true" customHeight="false" outlineLevel="0" collapsed="false">
      <c r="A644" s="73" t="s">
        <v>800</v>
      </c>
      <c r="B644" s="74" t="s">
        <v>821</v>
      </c>
      <c r="C644" s="75"/>
      <c r="D644" s="39" t="str">
        <f aca="false">IF(L644=L$22,L$21,IF(M644=M$22,M$21,K644))</f>
        <v>non dispo 2022</v>
      </c>
      <c r="E644" s="82" t="str">
        <f aca="false">Q644</f>
        <v>Nous Consulter</v>
      </c>
      <c r="F644" s="20"/>
      <c r="G644" s="77" t="n">
        <f aca="false">R644</f>
        <v>0</v>
      </c>
      <c r="H644" s="77" t="n">
        <f aca="false">G644*C644</f>
        <v>0</v>
      </c>
      <c r="I644" s="85" t="s">
        <v>330</v>
      </c>
      <c r="J644" s="1"/>
      <c r="K644" s="78" t="s">
        <v>61</v>
      </c>
      <c r="L644" s="41" t="s">
        <v>34</v>
      </c>
      <c r="M644" s="78"/>
      <c r="N644" s="78" t="n">
        <v>1001</v>
      </c>
      <c r="O644" s="79" t="str">
        <f aca="false">IF(AND(L644="",M644=""),N644,"")</f>
        <v/>
      </c>
      <c r="P644" s="1" t="n">
        <f aca="false">VLOOKUP("CTR"&amp;N644,Cumul_par_Code_tarifaire!B$3:K$1003,2,0)</f>
        <v>0</v>
      </c>
      <c r="Q644" s="1" t="str">
        <f aca="false">IF(L644&lt;&gt;"",L$20,IF(M644&lt;&gt;"",M$20,VLOOKUP("CTR"&amp;N644,Cumul_par_Code_tarifaire!B$3:K$1003,9,0)))</f>
        <v>Nous Consulter</v>
      </c>
      <c r="R644" s="1" t="n">
        <f aca="false">IF(OR(L644&lt;&gt;"",M644&lt;&gt;""),R$21,VLOOKUP("CTR"&amp;N644,Cumul_par_Code_tarifaire!B$3:K$1003,10,0))</f>
        <v>0</v>
      </c>
      <c r="S644" s="1"/>
    </row>
    <row r="645" customFormat="false" ht="23.85" hidden="false" customHeight="false" outlineLevel="0" collapsed="false">
      <c r="A645" s="0"/>
      <c r="B645" s="88" t="str">
        <f aca="false">A21&amp;" en € TTC"</f>
        <v>Estimation du total de votre commande
(sous réserve de disponibilité) en € TTC</v>
      </c>
      <c r="C645" s="88"/>
      <c r="D645" s="88"/>
      <c r="E645" s="88"/>
      <c r="F645" s="88"/>
      <c r="G645" s="88"/>
      <c r="H645" s="89" t="n">
        <f aca="false">SUM(H26:H644)</f>
        <v>0</v>
      </c>
    </row>
    <row r="647" customFormat="false" ht="12.8" hidden="false" customHeight="false" outlineLevel="0" collapsed="false">
      <c r="A647" s="5"/>
      <c r="B647" s="5"/>
      <c r="C647" s="5"/>
      <c r="E647" s="5"/>
    </row>
    <row r="648" customFormat="false" ht="12.8" hidden="false" customHeight="false" outlineLevel="0" collapsed="false">
      <c r="A648" s="5"/>
      <c r="B648" s="5"/>
      <c r="C648" s="5"/>
      <c r="E648" s="5"/>
    </row>
    <row r="649" customFormat="false" ht="12.8" hidden="false" customHeight="false" outlineLevel="0" collapsed="false">
      <c r="A649" s="5"/>
      <c r="B649" s="5"/>
      <c r="C649" s="5"/>
      <c r="E649" s="5"/>
    </row>
    <row r="650" customFormat="false" ht="12.8" hidden="false" customHeight="false" outlineLevel="0" collapsed="false">
      <c r="A650" s="5"/>
      <c r="B650" s="5"/>
      <c r="C650" s="5"/>
      <c r="E650" s="5"/>
    </row>
    <row r="651" customFormat="false" ht="12.8" hidden="false" customHeight="false" outlineLevel="0" collapsed="false">
      <c r="A651" s="5"/>
      <c r="B651" s="5"/>
      <c r="C651" s="5"/>
      <c r="E651" s="5"/>
    </row>
    <row r="652" customFormat="false" ht="12.8" hidden="false" customHeight="false" outlineLevel="0" collapsed="false">
      <c r="A652" s="5"/>
      <c r="B652" s="5"/>
      <c r="C652" s="5"/>
      <c r="E652" s="5"/>
    </row>
    <row r="653" customFormat="false" ht="12.8" hidden="false" customHeight="false" outlineLevel="0" collapsed="false">
      <c r="A653" s="5"/>
      <c r="B653" s="5"/>
      <c r="C653" s="5"/>
      <c r="E653" s="5"/>
    </row>
    <row r="654" customFormat="false" ht="12.8" hidden="false" customHeight="false" outlineLevel="0" collapsed="false">
      <c r="A654" s="5"/>
      <c r="B654" s="5"/>
      <c r="C654" s="5"/>
      <c r="E654" s="5"/>
    </row>
    <row r="655" customFormat="false" ht="12.8" hidden="false" customHeight="false" outlineLevel="0" collapsed="false">
      <c r="A655" s="5"/>
      <c r="B655" s="5"/>
      <c r="C655" s="5"/>
      <c r="E655" s="5"/>
    </row>
    <row r="656" customFormat="false" ht="12.8" hidden="false" customHeight="false" outlineLevel="0" collapsed="false">
      <c r="A656" s="5"/>
      <c r="B656" s="5"/>
      <c r="C656" s="5"/>
      <c r="E656" s="5"/>
    </row>
    <row r="657" customFormat="false" ht="12.8" hidden="false" customHeight="false" outlineLevel="0" collapsed="false">
      <c r="A657" s="5"/>
      <c r="B657" s="5"/>
      <c r="C657" s="5"/>
      <c r="E657" s="5"/>
    </row>
    <row r="658" customFormat="false" ht="12.8" hidden="false" customHeight="false" outlineLevel="0" collapsed="false">
      <c r="A658" s="5"/>
      <c r="B658" s="5"/>
      <c r="C658" s="5"/>
      <c r="E658" s="5"/>
    </row>
  </sheetData>
  <autoFilter ref="A24:R645">
    <filterColumn colId="3">
      <filters>
        <filter val=""/>
        <filter val="0"/>
        <filter val="G11"/>
        <filter val="G5"/>
        <filter val="M3"/>
        <filter val="M5"/>
        <filter val="NC"/>
      </filters>
    </filterColumn>
  </autoFilter>
  <mergeCells count="28">
    <mergeCell ref="A1:H2"/>
    <mergeCell ref="C3:D3"/>
    <mergeCell ref="E3:H3"/>
    <mergeCell ref="G4:H4"/>
    <mergeCell ref="C5:D5"/>
    <mergeCell ref="E5:H5"/>
    <mergeCell ref="C6:E6"/>
    <mergeCell ref="G6:H6"/>
    <mergeCell ref="A7:E7"/>
    <mergeCell ref="G7:H7"/>
    <mergeCell ref="A8:H8"/>
    <mergeCell ref="A9:E9"/>
    <mergeCell ref="A10:E10"/>
    <mergeCell ref="A11:E11"/>
    <mergeCell ref="A12:E12"/>
    <mergeCell ref="A13:E13"/>
    <mergeCell ref="A14:H14"/>
    <mergeCell ref="A16:B16"/>
    <mergeCell ref="C16:H16"/>
    <mergeCell ref="A17:H17"/>
    <mergeCell ref="A18:H18"/>
    <mergeCell ref="A19:H19"/>
    <mergeCell ref="A20:H20"/>
    <mergeCell ref="A21:D21"/>
    <mergeCell ref="E21:G21"/>
    <mergeCell ref="A22:H22"/>
    <mergeCell ref="C23:H23"/>
    <mergeCell ref="B645:G645"/>
  </mergeCells>
  <conditionalFormatting sqref="P23">
    <cfRule type="cellIs" priority="2" operator="notEqual" aboveAverage="0" equalAverage="0" bottom="0" percent="0" rank="0" text="" dxfId="0">
      <formula>Bon_de_Commande!$P$23</formula>
    </cfRule>
  </conditionalFormatting>
  <printOptions headings="false" gridLines="false" gridLinesSet="true" horizontalCentered="false" verticalCentered="false"/>
  <pageMargins left="0.39375" right="0.39375" top="0.39375" bottom="0.671527777777778" header="0.511805555555555" footer="0.393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>&amp;LJardin'enVie SCOP ARL - Artisan semencier
429 Route des chaux 26500 Bourg-Lès-Valence&amp;C&amp;P/&amp;N&amp;RTel 0 679 675 671 - contact@jardinenvie.com 
www.jardinenvie.com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I1048576"/>
  <sheetViews>
    <sheetView showFormulas="false" showGridLines="true" showRowColHeaders="true" showZeros="false" rightToLeft="false" tabSelected="false" showOutlineSymbols="true" defaultGridColor="true" view="normal" topLeftCell="A19" colorId="64" zoomScale="100" zoomScaleNormal="100" zoomScalePageLayoutView="100" workbookViewId="0">
      <selection pane="topLeft" activeCell="C22" activeCellId="0" sqref="C22"/>
    </sheetView>
  </sheetViews>
  <sheetFormatPr defaultColWidth="8.65234375" defaultRowHeight="12.8" zeroHeight="false" outlineLevelRow="0" outlineLevelCol="0"/>
  <cols>
    <col collapsed="false" customWidth="true" hidden="false" outlineLevel="0" max="1" min="1" style="0" width="44.06"/>
    <col collapsed="false" customWidth="true" hidden="false" outlineLevel="0" max="2" min="2" style="0" width="7.34"/>
    <col collapsed="false" customWidth="true" hidden="false" outlineLevel="0" max="4" min="4" style="0" width="5.29"/>
    <col collapsed="false" customWidth="true" hidden="false" outlineLevel="0" max="6" min="6" style="0" width="5.09"/>
    <col collapsed="false" customWidth="true" hidden="false" outlineLevel="0" max="7" min="7" style="0" width="11.23"/>
    <col collapsed="false" customWidth="true" hidden="false" outlineLevel="0" max="8" min="8" style="0" width="5.83"/>
    <col collapsed="false" customWidth="true" hidden="false" outlineLevel="0" max="9" min="9" style="0" width="10.69"/>
    <col collapsed="false" customWidth="true" hidden="false" outlineLevel="0" max="10" min="10" style="90" width="11.45"/>
    <col collapsed="false" customWidth="true" hidden="false" outlineLevel="0" max="11" min="11" style="0" width="11.45"/>
    <col collapsed="false" customWidth="true" hidden="false" outlineLevel="0" max="12" min="12" style="0" width="12.2"/>
    <col collapsed="false" customWidth="true" hidden="false" outlineLevel="0" max="13" min="13" style="0" width="23.54"/>
    <col collapsed="false" customWidth="true" hidden="false" outlineLevel="0" max="14" min="14" style="0" width="12.2"/>
  </cols>
  <sheetData>
    <row r="1" customFormat="false" ht="25.35" hidden="false" customHeight="true" outlineLevel="0" collapsed="false">
      <c r="A1" s="91" t="s">
        <v>822</v>
      </c>
      <c r="B1" s="92"/>
      <c r="C1" s="92"/>
      <c r="D1" s="93"/>
      <c r="H1" s="94"/>
      <c r="I1" s="95"/>
      <c r="J1" s="0"/>
      <c r="K1" s="94"/>
      <c r="L1" s="95"/>
      <c r="M1" s="94"/>
      <c r="N1" s="95"/>
      <c r="O1" s="96"/>
    </row>
    <row r="2" customFormat="false" ht="9.75" hidden="false" customHeight="true" outlineLevel="0" collapsed="false">
      <c r="A2" s="97" t="s">
        <v>823</v>
      </c>
      <c r="B2" s="92"/>
      <c r="C2" s="92"/>
      <c r="D2" s="93"/>
      <c r="F2" s="98"/>
      <c r="G2" s="98"/>
      <c r="H2" s="99"/>
      <c r="J2" s="0"/>
    </row>
    <row r="3" s="96" customFormat="true" ht="12.75" hidden="false" customHeight="true" outlineLevel="0" collapsed="false">
      <c r="A3" s="100" t="s">
        <v>824</v>
      </c>
      <c r="B3" s="100" t="s">
        <v>825</v>
      </c>
      <c r="C3" s="100"/>
      <c r="D3" s="100" t="s">
        <v>826</v>
      </c>
      <c r="E3" s="100"/>
      <c r="F3" s="101"/>
      <c r="G3" s="101"/>
      <c r="H3" s="101"/>
      <c r="I3" s="0"/>
      <c r="J3" s="0"/>
      <c r="K3" s="0"/>
      <c r="L3" s="0"/>
      <c r="M3" s="0"/>
      <c r="N3" s="0"/>
      <c r="O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</row>
    <row r="4" s="96" customFormat="true" ht="12.75" hidden="false" customHeight="true" outlineLevel="0" collapsed="false">
      <c r="A4" s="102" t="s">
        <v>827</v>
      </c>
      <c r="B4" s="103" t="n">
        <v>1001</v>
      </c>
      <c r="C4" s="104" t="n">
        <v>1.95</v>
      </c>
      <c r="D4" s="103" t="n">
        <v>1051</v>
      </c>
      <c r="E4" s="104" t="n">
        <v>1.75</v>
      </c>
      <c r="F4" s="94"/>
      <c r="G4" s="95"/>
      <c r="H4" s="94"/>
      <c r="I4" s="0"/>
      <c r="J4" s="0"/>
      <c r="K4" s="0"/>
      <c r="L4" s="0"/>
      <c r="M4" s="0"/>
      <c r="N4" s="0"/>
      <c r="O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</row>
    <row r="5" s="96" customFormat="true" ht="12.75" hidden="false" customHeight="true" outlineLevel="0" collapsed="false">
      <c r="A5" s="102" t="s">
        <v>828</v>
      </c>
      <c r="B5" s="103" t="n">
        <v>1002</v>
      </c>
      <c r="C5" s="104" t="n">
        <v>1.95</v>
      </c>
      <c r="D5" s="103" t="n">
        <v>1052</v>
      </c>
      <c r="E5" s="104" t="n">
        <v>1.75</v>
      </c>
      <c r="F5" s="94"/>
      <c r="G5" s="95"/>
      <c r="H5" s="94"/>
      <c r="I5" s="0"/>
      <c r="J5" s="0"/>
      <c r="K5" s="0"/>
      <c r="L5" s="0"/>
      <c r="M5" s="0"/>
      <c r="N5" s="0"/>
      <c r="O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</row>
    <row r="6" s="96" customFormat="true" ht="12.75" hidden="false" customHeight="true" outlineLevel="0" collapsed="false">
      <c r="A6" s="102" t="s">
        <v>829</v>
      </c>
      <c r="B6" s="103" t="n">
        <v>1003</v>
      </c>
      <c r="C6" s="104" t="n">
        <v>1.95</v>
      </c>
      <c r="D6" s="103" t="n">
        <v>1053</v>
      </c>
      <c r="E6" s="104" t="n">
        <v>1.75</v>
      </c>
      <c r="F6" s="94"/>
      <c r="G6" s="95"/>
      <c r="H6" s="94"/>
      <c r="I6" s="0"/>
      <c r="J6" s="0"/>
      <c r="K6" s="0"/>
      <c r="L6" s="0"/>
      <c r="M6" s="0"/>
      <c r="N6" s="0"/>
      <c r="O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</row>
    <row r="7" s="96" customFormat="true" ht="12.75" hidden="false" customHeight="true" outlineLevel="0" collapsed="false">
      <c r="A7" s="102" t="s">
        <v>830</v>
      </c>
      <c r="B7" s="103" t="n">
        <v>1004</v>
      </c>
      <c r="C7" s="104" t="n">
        <v>1.95</v>
      </c>
      <c r="D7" s="103" t="n">
        <v>1054</v>
      </c>
      <c r="E7" s="104" t="n">
        <v>1.75</v>
      </c>
      <c r="F7" s="94"/>
      <c r="G7" s="95"/>
      <c r="H7" s="94"/>
      <c r="I7" s="0"/>
      <c r="J7" s="0"/>
      <c r="K7" s="0"/>
      <c r="L7" s="0"/>
      <c r="M7" s="0"/>
      <c r="N7" s="0"/>
      <c r="O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</row>
    <row r="8" s="96" customFormat="true" ht="12.75" hidden="false" customHeight="true" outlineLevel="0" collapsed="false">
      <c r="A8" s="102" t="s">
        <v>831</v>
      </c>
      <c r="B8" s="103" t="n">
        <v>1005</v>
      </c>
      <c r="C8" s="104" t="n">
        <v>1.55</v>
      </c>
      <c r="D8" s="103" t="n">
        <v>1055</v>
      </c>
      <c r="E8" s="104" t="n">
        <v>1.45</v>
      </c>
      <c r="F8" s="94"/>
      <c r="G8" s="95"/>
      <c r="H8" s="94"/>
      <c r="I8" s="0"/>
      <c r="J8" s="0"/>
      <c r="K8" s="0"/>
      <c r="L8" s="0"/>
      <c r="M8" s="0"/>
      <c r="N8" s="0"/>
      <c r="O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</row>
    <row r="9" s="106" customFormat="true" ht="12.75" hidden="false" customHeight="true" outlineLevel="0" collapsed="false">
      <c r="A9" s="102" t="s">
        <v>832</v>
      </c>
      <c r="B9" s="103" t="n">
        <v>1006</v>
      </c>
      <c r="C9" s="104" t="n">
        <v>1.55</v>
      </c>
      <c r="D9" s="103" t="n">
        <v>1056</v>
      </c>
      <c r="E9" s="104" t="n">
        <v>1.45</v>
      </c>
      <c r="F9" s="99"/>
      <c r="G9" s="105"/>
      <c r="H9" s="99"/>
      <c r="I9" s="0"/>
      <c r="J9" s="0"/>
      <c r="K9" s="0"/>
      <c r="L9" s="0"/>
      <c r="M9" s="0"/>
      <c r="N9" s="0"/>
      <c r="O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</row>
    <row r="10" s="96" customFormat="true" ht="12.75" hidden="false" customHeight="true" outlineLevel="0" collapsed="false">
      <c r="A10" s="102" t="s">
        <v>833</v>
      </c>
      <c r="B10" s="103" t="n">
        <v>1007</v>
      </c>
      <c r="C10" s="104" t="n">
        <v>1.4</v>
      </c>
      <c r="D10" s="103" t="n">
        <v>1057</v>
      </c>
      <c r="E10" s="104" t="n">
        <v>1.3</v>
      </c>
      <c r="F10" s="94"/>
      <c r="G10" s="95"/>
      <c r="H10" s="94"/>
      <c r="I10" s="0"/>
      <c r="J10" s="0"/>
      <c r="K10" s="0"/>
      <c r="L10" s="0"/>
      <c r="M10" s="0"/>
      <c r="N10" s="0"/>
      <c r="O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</row>
    <row r="11" s="96" customFormat="true" ht="12.75" hidden="false" customHeight="true" outlineLevel="0" collapsed="false">
      <c r="A11" s="102" t="s">
        <v>834</v>
      </c>
      <c r="B11" s="103" t="n">
        <v>1124</v>
      </c>
      <c r="C11" s="104" t="n">
        <v>2.05</v>
      </c>
      <c r="D11" s="103" t="n">
        <v>1125</v>
      </c>
      <c r="E11" s="104" t="n">
        <v>2.2</v>
      </c>
      <c r="F11" s="94"/>
      <c r="G11" s="95"/>
      <c r="H11" s="94"/>
      <c r="I11" s="95"/>
      <c r="J11" s="0"/>
      <c r="K11" s="94"/>
      <c r="L11" s="95"/>
      <c r="M11" s="94"/>
      <c r="N11" s="95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</row>
    <row r="12" s="96" customFormat="true" ht="12.75" hidden="false" customHeight="true" outlineLevel="0" collapsed="false">
      <c r="A12" s="102" t="s">
        <v>835</v>
      </c>
      <c r="B12" s="103" t="n">
        <v>1101</v>
      </c>
      <c r="C12" s="104" t="n">
        <v>3.05</v>
      </c>
      <c r="D12" s="103" t="n">
        <v>1151</v>
      </c>
      <c r="E12" s="104" t="n">
        <v>2.55</v>
      </c>
      <c r="F12" s="94"/>
      <c r="G12" s="95"/>
      <c r="H12" s="94"/>
      <c r="I12" s="95"/>
      <c r="J12" s="0"/>
      <c r="K12" s="94"/>
      <c r="L12" s="95"/>
      <c r="M12" s="94"/>
      <c r="N12" s="95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</row>
    <row r="13" s="96" customFormat="true" ht="12.75" hidden="false" customHeight="true" outlineLevel="0" collapsed="false">
      <c r="A13" s="102" t="s">
        <v>836</v>
      </c>
      <c r="B13" s="103" t="n">
        <v>1102</v>
      </c>
      <c r="C13" s="104" t="n">
        <v>3.05</v>
      </c>
      <c r="D13" s="103" t="n">
        <v>1152</v>
      </c>
      <c r="E13" s="104" t="n">
        <v>2.55</v>
      </c>
      <c r="F13" s="94"/>
      <c r="G13" s="95"/>
      <c r="H13" s="94"/>
      <c r="I13" s="95"/>
      <c r="J13" s="0"/>
      <c r="K13" s="94"/>
      <c r="L13" s="95"/>
      <c r="M13" s="94"/>
      <c r="N13" s="95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</row>
    <row r="14" s="96" customFormat="true" ht="12.75" hidden="false" customHeight="true" outlineLevel="0" collapsed="false">
      <c r="A14" s="102" t="s">
        <v>837</v>
      </c>
      <c r="B14" s="103" t="n">
        <v>1103</v>
      </c>
      <c r="C14" s="104" t="n">
        <v>3.05</v>
      </c>
      <c r="D14" s="103" t="n">
        <v>1153</v>
      </c>
      <c r="E14" s="104" t="n">
        <v>2.55</v>
      </c>
      <c r="F14" s="94"/>
      <c r="G14" s="95"/>
      <c r="H14" s="94"/>
      <c r="I14" s="95"/>
      <c r="J14" s="0"/>
      <c r="K14" s="94"/>
      <c r="L14" s="95"/>
      <c r="M14" s="94"/>
      <c r="N14" s="95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</row>
    <row r="15" s="96" customFormat="true" ht="12.75" hidden="false" customHeight="true" outlineLevel="0" collapsed="false">
      <c r="A15" s="102" t="s">
        <v>838</v>
      </c>
      <c r="B15" s="103" t="n">
        <v>1104</v>
      </c>
      <c r="C15" s="104" t="n">
        <v>3.05</v>
      </c>
      <c r="D15" s="103" t="n">
        <v>1154</v>
      </c>
      <c r="E15" s="104" t="n">
        <v>2.55</v>
      </c>
      <c r="F15" s="94"/>
      <c r="G15" s="95"/>
      <c r="H15" s="94"/>
      <c r="I15" s="95"/>
      <c r="J15" s="0"/>
      <c r="K15" s="94"/>
      <c r="L15" s="95"/>
      <c r="M15" s="94"/>
      <c r="N15" s="95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</row>
    <row r="16" s="96" customFormat="true" ht="12.75" hidden="false" customHeight="true" outlineLevel="0" collapsed="false">
      <c r="A16" s="102" t="s">
        <v>839</v>
      </c>
      <c r="B16" s="103" t="n">
        <v>1008</v>
      </c>
      <c r="C16" s="104" t="n">
        <v>1.55</v>
      </c>
      <c r="D16" s="103" t="n">
        <v>1058</v>
      </c>
      <c r="E16" s="104" t="n">
        <v>1.45</v>
      </c>
      <c r="F16" s="94"/>
      <c r="G16" s="95"/>
      <c r="H16" s="94"/>
      <c r="I16" s="95"/>
      <c r="K16" s="94"/>
      <c r="L16" s="95"/>
      <c r="M16" s="94"/>
      <c r="N16" s="95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</row>
    <row r="17" s="96" customFormat="true" ht="12.75" hidden="false" customHeight="true" outlineLevel="0" collapsed="false">
      <c r="A17" s="102" t="s">
        <v>840</v>
      </c>
      <c r="B17" s="103" t="n">
        <v>1018</v>
      </c>
      <c r="C17" s="104" t="n">
        <v>1.55</v>
      </c>
      <c r="D17" s="103" t="n">
        <v>1068</v>
      </c>
      <c r="E17" s="104" t="n">
        <v>1.45</v>
      </c>
      <c r="F17" s="94"/>
      <c r="G17" s="95"/>
      <c r="H17" s="94"/>
      <c r="I17" s="95"/>
      <c r="K17" s="94"/>
      <c r="L17" s="95"/>
      <c r="M17" s="94"/>
      <c r="N17" s="95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</row>
    <row r="18" s="96" customFormat="true" ht="12.75" hidden="false" customHeight="true" outlineLevel="0" collapsed="false">
      <c r="A18" s="102" t="s">
        <v>841</v>
      </c>
      <c r="B18" s="103" t="n">
        <v>1009</v>
      </c>
      <c r="C18" s="104" t="n">
        <v>1.65</v>
      </c>
      <c r="D18" s="103" t="n">
        <v>1059</v>
      </c>
      <c r="E18" s="104" t="n">
        <v>1.55</v>
      </c>
      <c r="F18" s="94"/>
      <c r="G18" s="95"/>
      <c r="H18" s="94"/>
      <c r="I18" s="95"/>
      <c r="K18" s="94"/>
      <c r="L18" s="95"/>
      <c r="M18" s="94"/>
      <c r="N18" s="95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</row>
    <row r="19" s="96" customFormat="true" ht="12.75" hidden="false" customHeight="true" outlineLevel="0" collapsed="false">
      <c r="A19" s="102" t="s">
        <v>842</v>
      </c>
      <c r="B19" s="103" t="n">
        <v>1010</v>
      </c>
      <c r="C19" s="104" t="n">
        <v>1.85</v>
      </c>
      <c r="D19" s="103" t="n">
        <v>1060</v>
      </c>
      <c r="E19" s="104" t="n">
        <v>1.75</v>
      </c>
      <c r="F19" s="94"/>
      <c r="G19" s="95"/>
      <c r="H19" s="94"/>
      <c r="I19" s="95"/>
      <c r="J19" s="0"/>
      <c r="K19" s="94"/>
      <c r="L19" s="95"/>
      <c r="M19" s="94"/>
      <c r="N19" s="95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</row>
    <row r="20" s="96" customFormat="true" ht="12.75" hidden="false" customHeight="true" outlineLevel="0" collapsed="false">
      <c r="A20" s="102" t="s">
        <v>843</v>
      </c>
      <c r="B20" s="103" t="n">
        <v>1038</v>
      </c>
      <c r="C20" s="104" t="n">
        <v>1.85</v>
      </c>
      <c r="D20" s="103" t="n">
        <v>1072</v>
      </c>
      <c r="E20" s="104" t="n">
        <v>1.75</v>
      </c>
      <c r="F20" s="94"/>
      <c r="G20" s="95"/>
      <c r="H20" s="94"/>
      <c r="I20" s="95"/>
      <c r="J20" s="0"/>
      <c r="K20" s="94"/>
      <c r="L20" s="95"/>
      <c r="M20" s="94"/>
      <c r="N20" s="95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</row>
    <row r="21" s="96" customFormat="true" ht="12.75" hidden="false" customHeight="true" outlineLevel="0" collapsed="false">
      <c r="A21" s="102" t="s">
        <v>844</v>
      </c>
      <c r="B21" s="103" t="n">
        <v>1011</v>
      </c>
      <c r="C21" s="104" t="n">
        <v>2.85</v>
      </c>
      <c r="D21" s="103" t="n">
        <v>1061</v>
      </c>
      <c r="E21" s="104" t="n">
        <v>2.6</v>
      </c>
      <c r="F21" s="0"/>
      <c r="G21" s="95"/>
      <c r="H21" s="0"/>
      <c r="I21" s="95"/>
      <c r="J21" s="0"/>
      <c r="K21" s="94"/>
      <c r="L21" s="95"/>
      <c r="M21" s="94"/>
      <c r="N21" s="95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</row>
    <row r="22" s="96" customFormat="true" ht="12.75" hidden="false" customHeight="true" outlineLevel="0" collapsed="false">
      <c r="A22" s="102" t="s">
        <v>845</v>
      </c>
      <c r="B22" s="103" t="n">
        <v>1016</v>
      </c>
      <c r="C22" s="104" t="n">
        <v>2.85</v>
      </c>
      <c r="D22" s="103" t="n">
        <v>1069</v>
      </c>
      <c r="E22" s="104" t="n">
        <v>2.3</v>
      </c>
      <c r="F22" s="0"/>
      <c r="G22" s="95"/>
      <c r="H22" s="0"/>
      <c r="I22" s="95"/>
      <c r="J22" s="0"/>
      <c r="K22" s="94"/>
      <c r="L22" s="95"/>
      <c r="M22" s="94"/>
      <c r="N22" s="95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</row>
    <row r="23" s="96" customFormat="true" ht="12.75" hidden="false" customHeight="true" outlineLevel="0" collapsed="false">
      <c r="A23" s="102" t="s">
        <v>846</v>
      </c>
      <c r="B23" s="103" t="n">
        <v>1020</v>
      </c>
      <c r="C23" s="104" t="n">
        <v>2.75</v>
      </c>
      <c r="D23" s="103" t="n">
        <v>1070</v>
      </c>
      <c r="E23" s="104" t="n">
        <v>2.35</v>
      </c>
      <c r="F23" s="94"/>
      <c r="G23" s="95"/>
      <c r="H23" s="94"/>
      <c r="I23" s="95"/>
      <c r="J23" s="0"/>
      <c r="K23" s="94"/>
      <c r="L23" s="95"/>
      <c r="M23" s="94"/>
      <c r="N23" s="95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</row>
    <row r="24" s="96" customFormat="true" ht="12.75" hidden="false" customHeight="true" outlineLevel="0" collapsed="false">
      <c r="A24" s="102" t="s">
        <v>847</v>
      </c>
      <c r="B24" s="103" t="n">
        <v>1106</v>
      </c>
      <c r="C24" s="104" t="n">
        <v>2.85</v>
      </c>
      <c r="D24" s="103" t="n">
        <v>1156</v>
      </c>
      <c r="E24" s="104" t="n">
        <v>2.55</v>
      </c>
      <c r="F24" s="94"/>
      <c r="G24" s="95"/>
      <c r="H24" s="94"/>
      <c r="I24" s="95"/>
      <c r="J24" s="0"/>
      <c r="K24" s="94"/>
      <c r="L24" s="95"/>
      <c r="M24" s="94"/>
      <c r="N24" s="95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</row>
    <row r="25" customFormat="false" ht="12.75" hidden="false" customHeight="true" outlineLevel="0" collapsed="false">
      <c r="A25" s="102" t="s">
        <v>848</v>
      </c>
      <c r="B25" s="103" t="n">
        <v>1107</v>
      </c>
      <c r="C25" s="104" t="n">
        <v>5.05</v>
      </c>
      <c r="D25" s="103" t="n">
        <v>1157</v>
      </c>
      <c r="E25" s="104" t="n">
        <v>4.6</v>
      </c>
      <c r="F25" s="94"/>
      <c r="G25" s="95"/>
      <c r="H25" s="94"/>
      <c r="I25" s="95"/>
      <c r="J25" s="0"/>
      <c r="K25" s="94"/>
      <c r="L25" s="95"/>
      <c r="M25" s="94"/>
      <c r="N25" s="107"/>
    </row>
    <row r="26" customFormat="false" ht="12.75" hidden="false" customHeight="true" outlineLevel="0" collapsed="false">
      <c r="A26" s="102" t="s">
        <v>849</v>
      </c>
      <c r="B26" s="103" t="n">
        <v>1108</v>
      </c>
      <c r="C26" s="104" t="n">
        <v>8.1</v>
      </c>
      <c r="D26" s="103"/>
      <c r="E26" s="104"/>
      <c r="F26" s="94"/>
      <c r="G26" s="95"/>
      <c r="H26" s="94"/>
      <c r="I26" s="95"/>
      <c r="J26" s="0"/>
      <c r="K26" s="94"/>
      <c r="L26" s="95"/>
      <c r="M26" s="94"/>
      <c r="N26" s="107"/>
    </row>
    <row r="27" customFormat="false" ht="12.75" hidden="false" customHeight="true" outlineLevel="0" collapsed="false">
      <c r="A27" s="102" t="s">
        <v>850</v>
      </c>
      <c r="B27" s="103" t="n">
        <v>1497</v>
      </c>
      <c r="C27" s="104" t="n">
        <v>1.5</v>
      </c>
      <c r="D27" s="103"/>
      <c r="E27" s="104"/>
      <c r="F27" s="94"/>
      <c r="G27" s="95"/>
      <c r="H27" s="94"/>
      <c r="I27" s="95"/>
      <c r="J27" s="0"/>
      <c r="K27" s="94"/>
      <c r="L27" s="95"/>
      <c r="M27" s="94"/>
      <c r="N27" s="107"/>
    </row>
    <row r="28" customFormat="false" ht="12.75" hidden="false" customHeight="true" outlineLevel="0" collapsed="false">
      <c r="A28" s="0" t="n">
        <v>0</v>
      </c>
      <c r="F28" s="94"/>
      <c r="H28" s="94"/>
      <c r="I28" s="107"/>
      <c r="J28" s="0"/>
      <c r="K28" s="94"/>
      <c r="L28" s="95"/>
      <c r="M28" s="94"/>
      <c r="N28" s="107"/>
    </row>
    <row r="29" s="96" customFormat="true" ht="12.75" hidden="false" customHeight="true" outlineLevel="0" collapsed="false">
      <c r="A29" s="100" t="s">
        <v>851</v>
      </c>
      <c r="B29" s="100" t="s">
        <v>825</v>
      </c>
      <c r="C29" s="100"/>
      <c r="D29" s="100" t="s">
        <v>826</v>
      </c>
      <c r="E29" s="100"/>
      <c r="F29" s="101"/>
      <c r="G29" s="101"/>
      <c r="H29" s="101"/>
      <c r="I29" s="101"/>
      <c r="J29" s="0"/>
      <c r="K29" s="101"/>
      <c r="L29" s="101"/>
      <c r="M29" s="101"/>
      <c r="N29" s="101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</row>
    <row r="30" s="96" customFormat="true" ht="12.75" hidden="false" customHeight="true" outlineLevel="0" collapsed="false">
      <c r="A30" s="102" t="s">
        <v>852</v>
      </c>
      <c r="B30" s="103" t="n">
        <v>1012</v>
      </c>
      <c r="C30" s="104" t="n">
        <v>2.85</v>
      </c>
      <c r="D30" s="103" t="n">
        <v>1062</v>
      </c>
      <c r="E30" s="104" t="n">
        <v>2.3</v>
      </c>
      <c r="F30" s="94"/>
      <c r="G30" s="95"/>
      <c r="H30" s="94"/>
      <c r="I30" s="95"/>
      <c r="J30" s="0"/>
      <c r="K30" s="94"/>
      <c r="L30" s="95"/>
      <c r="M30" s="94"/>
      <c r="N30" s="95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</row>
    <row r="31" s="96" customFormat="true" ht="12.75" hidden="false" customHeight="true" outlineLevel="0" collapsed="false">
      <c r="A31" s="102" t="s">
        <v>853</v>
      </c>
      <c r="B31" s="103" t="n">
        <v>1013</v>
      </c>
      <c r="C31" s="104" t="n">
        <v>4</v>
      </c>
      <c r="D31" s="103" t="n">
        <v>1063</v>
      </c>
      <c r="E31" s="104" t="n">
        <v>3.1</v>
      </c>
      <c r="F31" s="94"/>
      <c r="G31" s="95"/>
      <c r="H31" s="94"/>
      <c r="I31" s="95"/>
      <c r="J31" s="0"/>
      <c r="K31" s="94"/>
      <c r="L31" s="95"/>
      <c r="M31" s="94"/>
      <c r="N31" s="95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</row>
    <row r="32" s="96" customFormat="true" ht="12.75" hidden="false" customHeight="true" outlineLevel="0" collapsed="false">
      <c r="A32" s="102" t="s">
        <v>854</v>
      </c>
      <c r="B32" s="103" t="n">
        <v>1014</v>
      </c>
      <c r="C32" s="104" t="n">
        <v>5.3</v>
      </c>
      <c r="D32" s="103" t="n">
        <v>1064</v>
      </c>
      <c r="E32" s="104" t="n">
        <v>4.5</v>
      </c>
      <c r="F32" s="94"/>
      <c r="G32" s="95"/>
      <c r="H32" s="94"/>
      <c r="I32" s="95"/>
      <c r="J32" s="0"/>
      <c r="K32" s="94"/>
      <c r="L32" s="95"/>
      <c r="M32" s="94"/>
      <c r="N32" s="95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</row>
    <row r="33" s="96" customFormat="true" ht="12.75" hidden="false" customHeight="true" outlineLevel="0" collapsed="false">
      <c r="A33" s="102" t="s">
        <v>855</v>
      </c>
      <c r="B33" s="103" t="n">
        <v>1100</v>
      </c>
      <c r="C33" s="104" t="n">
        <v>7.6</v>
      </c>
      <c r="D33" s="103"/>
      <c r="E33" s="104"/>
      <c r="F33" s="94"/>
      <c r="G33" s="95"/>
      <c r="H33" s="94"/>
      <c r="I33" s="95"/>
      <c r="J33" s="0"/>
      <c r="K33" s="94"/>
      <c r="L33" s="95"/>
      <c r="M33" s="94"/>
      <c r="N33" s="95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</row>
    <row r="34" s="96" customFormat="true" ht="12.75" hidden="false" customHeight="true" outlineLevel="0" collapsed="false">
      <c r="A34" s="102" t="s">
        <v>856</v>
      </c>
      <c r="B34" s="103" t="n">
        <v>1110</v>
      </c>
      <c r="C34" s="104" t="n">
        <v>6.5</v>
      </c>
      <c r="D34" s="103" t="n">
        <v>1160</v>
      </c>
      <c r="E34" s="104" t="n">
        <v>5.5</v>
      </c>
      <c r="F34" s="94"/>
      <c r="G34" s="95"/>
      <c r="H34" s="94"/>
      <c r="I34" s="95"/>
      <c r="J34" s="0"/>
      <c r="K34" s="94"/>
      <c r="L34" s="95"/>
      <c r="M34" s="94"/>
      <c r="N34" s="95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</row>
    <row r="35" s="96" customFormat="true" ht="12.75" hidden="false" customHeight="true" outlineLevel="0" collapsed="false">
      <c r="A35" s="102" t="s">
        <v>857</v>
      </c>
      <c r="B35" s="103" t="n">
        <v>1158</v>
      </c>
      <c r="C35" s="104" t="n">
        <v>10.3</v>
      </c>
      <c r="D35" s="108"/>
      <c r="E35" s="109"/>
      <c r="F35" s="94"/>
      <c r="G35" s="95"/>
      <c r="H35" s="94"/>
      <c r="I35" s="95"/>
      <c r="J35" s="0"/>
      <c r="K35" s="94"/>
      <c r="L35" s="95"/>
      <c r="M35" s="94"/>
      <c r="N35" s="95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</row>
    <row r="36" s="96" customFormat="true" ht="12.75" hidden="false" customHeight="true" outlineLevel="0" collapsed="false">
      <c r="A36" s="102" t="s">
        <v>858</v>
      </c>
      <c r="B36" s="103" t="n">
        <v>1159</v>
      </c>
      <c r="C36" s="104" t="n">
        <v>5.3</v>
      </c>
      <c r="D36" s="0"/>
      <c r="E36" s="109"/>
      <c r="F36" s="94"/>
      <c r="G36" s="95"/>
      <c r="H36" s="94"/>
      <c r="I36" s="95"/>
      <c r="J36" s="0"/>
      <c r="K36" s="94"/>
      <c r="L36" s="95"/>
      <c r="M36" s="94"/>
      <c r="N36" s="95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</row>
    <row r="37" s="96" customFormat="true" ht="12.75" hidden="false" customHeight="true" outlineLevel="0" collapsed="false">
      <c r="A37" s="102" t="s">
        <v>859</v>
      </c>
      <c r="B37" s="103" t="n">
        <v>1300</v>
      </c>
      <c r="C37" s="104" t="n">
        <v>7.6</v>
      </c>
      <c r="D37" s="0"/>
      <c r="E37" s="109"/>
      <c r="F37" s="94"/>
      <c r="G37" s="95"/>
      <c r="H37" s="94"/>
      <c r="I37" s="0"/>
      <c r="J37" s="0"/>
      <c r="K37" s="94"/>
      <c r="L37" s="95"/>
      <c r="M37" s="94"/>
      <c r="N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</row>
    <row r="38" s="96" customFormat="true" ht="12.8" hidden="false" customHeight="false" outlineLevel="0" collapsed="false">
      <c r="A38" s="100" t="s">
        <v>860</v>
      </c>
      <c r="B38" s="100" t="s">
        <v>861</v>
      </c>
      <c r="C38" s="100"/>
      <c r="D38" s="100" t="s">
        <v>862</v>
      </c>
      <c r="E38" s="100"/>
      <c r="F38" s="94"/>
      <c r="G38" s="0"/>
      <c r="H38" s="94"/>
      <c r="I38" s="0"/>
      <c r="J38" s="0"/>
      <c r="K38" s="94"/>
      <c r="L38" s="95"/>
      <c r="M38" s="94"/>
      <c r="N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</row>
    <row r="39" s="96" customFormat="true" ht="12.75" hidden="false" customHeight="true" outlineLevel="0" collapsed="false">
      <c r="A39" s="102" t="s">
        <v>863</v>
      </c>
      <c r="B39" s="103" t="n">
        <v>1024</v>
      </c>
      <c r="C39" s="104" t="n">
        <v>0.9</v>
      </c>
      <c r="D39" s="103" t="n">
        <v>1074</v>
      </c>
      <c r="E39" s="104" t="n">
        <v>0.85</v>
      </c>
      <c r="F39" s="94"/>
      <c r="G39" s="95"/>
      <c r="H39" s="94"/>
      <c r="I39" s="95"/>
      <c r="J39" s="0"/>
      <c r="K39" s="94"/>
      <c r="L39" s="95"/>
      <c r="M39" s="94"/>
      <c r="N39" s="95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</row>
    <row r="40" s="96" customFormat="true" ht="12.75" hidden="false" customHeight="true" outlineLevel="0" collapsed="false">
      <c r="A40" s="102" t="s">
        <v>864</v>
      </c>
      <c r="B40" s="103" t="n">
        <v>1025</v>
      </c>
      <c r="C40" s="104" t="n">
        <v>0.55</v>
      </c>
      <c r="D40" s="103" t="n">
        <v>1065</v>
      </c>
      <c r="E40" s="104" t="n">
        <v>0.5</v>
      </c>
      <c r="F40" s="94"/>
      <c r="G40" s="95"/>
      <c r="H40" s="94"/>
      <c r="I40" s="95"/>
      <c r="J40" s="0"/>
      <c r="K40" s="94"/>
      <c r="L40" s="95"/>
      <c r="M40" s="94"/>
      <c r="N40" s="95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</row>
    <row r="41" s="96" customFormat="true" ht="12.75" hidden="true" customHeight="true" outlineLevel="0" collapsed="false">
      <c r="A41" s="102" t="s">
        <v>865</v>
      </c>
      <c r="B41" s="103" t="n">
        <v>1026</v>
      </c>
      <c r="C41" s="104" t="n">
        <v>0</v>
      </c>
      <c r="D41" s="103" t="n">
        <v>1066</v>
      </c>
      <c r="E41" s="104" t="n">
        <v>0</v>
      </c>
      <c r="F41" s="94"/>
      <c r="G41" s="95"/>
      <c r="H41" s="94"/>
      <c r="I41" s="95"/>
      <c r="J41" s="0"/>
      <c r="K41" s="94"/>
      <c r="L41" s="95"/>
      <c r="M41" s="94"/>
      <c r="N41" s="95"/>
      <c r="AKH41" s="0"/>
      <c r="AKI41" s="0"/>
      <c r="AKJ41" s="0"/>
      <c r="AKK41" s="0"/>
      <c r="AKL41" s="0"/>
      <c r="AKM41" s="0"/>
      <c r="AKN41" s="0"/>
      <c r="AKO41" s="0"/>
      <c r="AKP41" s="0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</row>
    <row r="42" s="96" customFormat="true" ht="12.75" hidden="false" customHeight="true" outlineLevel="0" collapsed="false">
      <c r="A42" s="102" t="s">
        <v>866</v>
      </c>
      <c r="B42" s="103" t="n">
        <v>1027</v>
      </c>
      <c r="C42" s="104" t="n">
        <v>0.35</v>
      </c>
      <c r="D42" s="103" t="n">
        <v>1067</v>
      </c>
      <c r="E42" s="104" t="n">
        <v>0.3</v>
      </c>
      <c r="F42" s="94"/>
      <c r="G42" s="95"/>
      <c r="H42" s="94"/>
      <c r="I42" s="95"/>
      <c r="J42" s="0"/>
      <c r="K42" s="94"/>
      <c r="L42" s="95"/>
      <c r="M42" s="94"/>
      <c r="N42" s="95"/>
      <c r="AKH42" s="0"/>
      <c r="AKI42" s="0"/>
      <c r="AKJ42" s="0"/>
      <c r="AKK42" s="0"/>
      <c r="AKL42" s="0"/>
      <c r="AKM42" s="0"/>
      <c r="AKN42" s="0"/>
      <c r="AKO42" s="0"/>
      <c r="AKP42" s="0"/>
      <c r="AKQ42" s="0"/>
      <c r="AKR42" s="0"/>
      <c r="AKS42" s="0"/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</row>
    <row r="43" s="96" customFormat="true" ht="12.75" hidden="false" customHeight="true" outlineLevel="0" collapsed="false">
      <c r="A43" s="102" t="s">
        <v>867</v>
      </c>
      <c r="B43" s="103" t="n">
        <v>1149</v>
      </c>
      <c r="C43" s="104" t="n">
        <v>1.9</v>
      </c>
      <c r="D43" s="103" t="n">
        <v>1150</v>
      </c>
      <c r="E43" s="104" t="n">
        <v>1.55</v>
      </c>
      <c r="F43" s="94"/>
      <c r="G43" s="95"/>
      <c r="H43" s="94"/>
      <c r="I43" s="95"/>
      <c r="J43" s="0"/>
      <c r="K43" s="94"/>
      <c r="L43" s="95"/>
      <c r="M43" s="94"/>
      <c r="N43" s="95"/>
      <c r="AKH43" s="0"/>
      <c r="AKI43" s="0"/>
      <c r="AKJ43" s="0"/>
      <c r="AKK43" s="0"/>
      <c r="AKL43" s="0"/>
      <c r="AKM43" s="0"/>
      <c r="AKN43" s="0"/>
      <c r="AKO43" s="0"/>
      <c r="AKP43" s="0"/>
      <c r="AKQ43" s="0"/>
      <c r="AKR43" s="0"/>
      <c r="AKS43" s="0"/>
      <c r="AKT43" s="0"/>
      <c r="AKU43" s="0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</row>
    <row r="44" s="96" customFormat="true" ht="12.75" hidden="false" customHeight="true" outlineLevel="0" collapsed="false">
      <c r="A44" s="102" t="s">
        <v>868</v>
      </c>
      <c r="B44" s="103" t="n">
        <v>1296</v>
      </c>
      <c r="C44" s="104" t="n">
        <v>0.95</v>
      </c>
      <c r="D44" s="103" t="n">
        <v>1196</v>
      </c>
      <c r="E44" s="104" t="n">
        <v>0.75</v>
      </c>
      <c r="F44" s="94"/>
      <c r="G44" s="95"/>
      <c r="H44" s="94"/>
      <c r="I44" s="95"/>
      <c r="J44" s="0"/>
      <c r="K44" s="94"/>
      <c r="L44" s="95"/>
      <c r="M44" s="94"/>
      <c r="N44" s="95"/>
      <c r="AKH44" s="0"/>
      <c r="AKI44" s="0"/>
      <c r="AKJ44" s="0"/>
      <c r="AKK44" s="0"/>
      <c r="AKL44" s="0"/>
      <c r="AKM44" s="0"/>
      <c r="AKN44" s="0"/>
      <c r="AKO44" s="0"/>
      <c r="AKP44" s="0"/>
      <c r="AKQ44" s="0"/>
      <c r="AKR44" s="0"/>
      <c r="AKS44" s="0"/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</row>
    <row r="45" s="96" customFormat="true" ht="12.75" hidden="false" customHeight="true" outlineLevel="0" collapsed="false">
      <c r="A45" s="102" t="s">
        <v>869</v>
      </c>
      <c r="B45" s="103" t="n">
        <v>1297</v>
      </c>
      <c r="C45" s="104" t="n">
        <v>1.05</v>
      </c>
      <c r="D45" s="103" t="n">
        <v>1197</v>
      </c>
      <c r="E45" s="104" t="n">
        <v>0.85</v>
      </c>
      <c r="F45" s="94"/>
      <c r="G45" s="95"/>
      <c r="H45" s="94"/>
      <c r="I45" s="95"/>
      <c r="J45" s="0"/>
      <c r="K45" s="94"/>
      <c r="L45" s="95"/>
      <c r="M45" s="94"/>
      <c r="N45" s="95"/>
      <c r="AKH45" s="0"/>
      <c r="AKI45" s="0"/>
      <c r="AKJ45" s="0"/>
      <c r="AKK45" s="0"/>
      <c r="AKL45" s="0"/>
      <c r="AKM45" s="0"/>
      <c r="AKN45" s="0"/>
      <c r="AKO45" s="0"/>
      <c r="AKP45" s="0"/>
      <c r="AKQ45" s="0"/>
      <c r="AKR45" s="0"/>
      <c r="AKS45" s="0"/>
      <c r="AKT45" s="0"/>
      <c r="AKU45" s="0"/>
      <c r="AKV45" s="0"/>
      <c r="AKW45" s="0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</row>
    <row r="46" customFormat="false" ht="12.75" hidden="false" customHeight="true" outlineLevel="0" collapsed="false">
      <c r="A46" s="0" t="n">
        <v>0</v>
      </c>
      <c r="J46" s="0"/>
    </row>
    <row r="47" s="96" customFormat="true" ht="13.2" hidden="false" customHeight="true" outlineLevel="0" collapsed="false">
      <c r="A47" s="100" t="s">
        <v>870</v>
      </c>
      <c r="B47" s="110" t="s">
        <v>861</v>
      </c>
      <c r="C47" s="110"/>
      <c r="D47" s="100" t="s">
        <v>862</v>
      </c>
      <c r="E47" s="100"/>
      <c r="F47" s="0"/>
      <c r="G47" s="0"/>
      <c r="H47" s="0"/>
      <c r="I47" s="0"/>
      <c r="J47" s="0"/>
      <c r="K47" s="0"/>
      <c r="L47" s="0"/>
      <c r="M47" s="0"/>
      <c r="N47" s="0"/>
      <c r="AKH47" s="0"/>
      <c r="AKI47" s="0"/>
      <c r="AKJ47" s="0"/>
      <c r="AKK47" s="0"/>
      <c r="AKL47" s="0"/>
      <c r="AKM47" s="0"/>
      <c r="AKN47" s="0"/>
      <c r="AKO47" s="0"/>
      <c r="AKP47" s="0"/>
      <c r="AKQ47" s="0"/>
      <c r="AKR47" s="0"/>
      <c r="AKS47" s="0"/>
      <c r="AKT47" s="0"/>
      <c r="AKU47" s="0"/>
      <c r="AKV47" s="0"/>
      <c r="AKW47" s="0"/>
      <c r="AKX47" s="0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</row>
    <row r="48" s="96" customFormat="true" ht="12.75" hidden="false" customHeight="true" outlineLevel="0" collapsed="false">
      <c r="A48" s="102" t="s">
        <v>871</v>
      </c>
      <c r="B48" s="103" t="n">
        <v>1121</v>
      </c>
      <c r="C48" s="104" t="n">
        <v>10</v>
      </c>
      <c r="D48" s="103"/>
      <c r="E48" s="104"/>
      <c r="F48" s="0"/>
      <c r="G48" s="0"/>
      <c r="H48" s="0"/>
      <c r="I48" s="0"/>
      <c r="J48" s="0"/>
      <c r="K48" s="0"/>
      <c r="L48" s="0"/>
      <c r="M48" s="0"/>
      <c r="N48" s="0"/>
      <c r="AKH48" s="0"/>
      <c r="AKI48" s="0"/>
      <c r="AKJ48" s="0"/>
      <c r="AKK48" s="0"/>
      <c r="AKL48" s="0"/>
      <c r="AKM48" s="0"/>
      <c r="AKN48" s="0"/>
      <c r="AKO48" s="0"/>
      <c r="AKP48" s="0"/>
      <c r="AKQ48" s="0"/>
      <c r="AKR48" s="0"/>
      <c r="AKS48" s="0"/>
      <c r="AKT48" s="0"/>
      <c r="AKU48" s="0"/>
      <c r="AKV48" s="0"/>
      <c r="AKW48" s="0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</row>
    <row r="49" s="96" customFormat="true" ht="12.75" hidden="false" customHeight="true" outlineLevel="0" collapsed="false">
      <c r="A49" s="102" t="s">
        <v>872</v>
      </c>
      <c r="B49" s="103" t="n">
        <v>1120</v>
      </c>
      <c r="C49" s="104" t="n">
        <v>0.75</v>
      </c>
      <c r="D49" s="103" t="n">
        <v>1170</v>
      </c>
      <c r="E49" s="104" t="n">
        <v>0.6</v>
      </c>
      <c r="F49" s="0"/>
      <c r="G49" s="0"/>
      <c r="H49" s="0"/>
      <c r="I49" s="0"/>
      <c r="J49" s="0"/>
      <c r="K49" s="0"/>
      <c r="L49" s="0"/>
      <c r="M49" s="0"/>
      <c r="N49" s="0"/>
      <c r="AKH49" s="0"/>
      <c r="AKI49" s="0"/>
      <c r="AKJ49" s="0"/>
      <c r="AKK49" s="0"/>
      <c r="AKL49" s="0"/>
      <c r="AKM49" s="0"/>
      <c r="AKN49" s="0"/>
      <c r="AKO49" s="0"/>
      <c r="AKP49" s="0"/>
      <c r="AKQ49" s="0"/>
      <c r="AKR49" s="0"/>
      <c r="AKS49" s="0"/>
      <c r="AKT49" s="0"/>
      <c r="AKU49" s="0"/>
      <c r="AKV49" s="0"/>
      <c r="AKW49" s="0"/>
      <c r="AKX49" s="0"/>
      <c r="AKY49" s="0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</row>
    <row r="50" s="96" customFormat="true" ht="12.75" hidden="false" customHeight="true" outlineLevel="0" collapsed="false">
      <c r="A50" s="102" t="s">
        <v>873</v>
      </c>
      <c r="B50" s="103" t="n">
        <v>1122</v>
      </c>
      <c r="C50" s="104" t="n">
        <v>0.55</v>
      </c>
      <c r="D50" s="103" t="n">
        <v>1172</v>
      </c>
      <c r="E50" s="104" t="n">
        <v>0.4</v>
      </c>
      <c r="F50" s="0"/>
      <c r="G50" s="0"/>
      <c r="H50" s="0"/>
      <c r="I50" s="0"/>
      <c r="J50" s="0"/>
      <c r="K50" s="0"/>
      <c r="L50" s="0"/>
      <c r="M50" s="0"/>
      <c r="N50" s="0"/>
      <c r="AKH50" s="0"/>
      <c r="AKI50" s="0"/>
      <c r="AKJ50" s="0"/>
      <c r="AKK50" s="0"/>
      <c r="AKL50" s="0"/>
      <c r="AKM50" s="0"/>
      <c r="AKN50" s="0"/>
      <c r="AKO50" s="0"/>
      <c r="AKP50" s="0"/>
      <c r="AKQ50" s="0"/>
      <c r="AKR50" s="0"/>
      <c r="AKS50" s="0"/>
      <c r="AKT50" s="0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</row>
    <row r="51" s="96" customFormat="true" ht="12.75" hidden="false" customHeight="true" outlineLevel="0" collapsed="false">
      <c r="A51" s="102" t="s">
        <v>874</v>
      </c>
      <c r="B51" s="103" t="n">
        <v>1200</v>
      </c>
      <c r="C51" s="104" t="n">
        <v>44</v>
      </c>
      <c r="D51" s="103" t="n">
        <v>1450</v>
      </c>
      <c r="E51" s="104" t="n">
        <v>39.6</v>
      </c>
      <c r="F51" s="0"/>
      <c r="G51" s="0"/>
      <c r="H51" s="0"/>
      <c r="I51" s="0"/>
      <c r="J51" s="0"/>
      <c r="K51" s="0"/>
      <c r="L51" s="0"/>
      <c r="M51" s="0"/>
      <c r="N51" s="0"/>
      <c r="AKH51" s="0"/>
      <c r="AKI51" s="0"/>
      <c r="AKJ51" s="0"/>
      <c r="AKK51" s="0"/>
      <c r="AKL51" s="0"/>
      <c r="AKM51" s="0"/>
      <c r="AKN51" s="0"/>
      <c r="AKO51" s="0"/>
      <c r="AKP51" s="0"/>
      <c r="AKQ51" s="0"/>
      <c r="AKR51" s="0"/>
      <c r="AKS51" s="0"/>
      <c r="AKT51" s="0"/>
      <c r="AKU51" s="0"/>
      <c r="AKV51" s="0"/>
      <c r="AKW51" s="0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</row>
    <row r="52" s="96" customFormat="true" ht="12.75" hidden="false" customHeight="true" outlineLevel="0" collapsed="false">
      <c r="B52" s="108"/>
      <c r="C52" s="109"/>
      <c r="D52" s="108"/>
      <c r="E52" s="109"/>
      <c r="F52" s="0"/>
      <c r="G52" s="0"/>
      <c r="H52" s="0"/>
      <c r="I52" s="0"/>
      <c r="J52" s="0"/>
      <c r="K52" s="0"/>
      <c r="L52" s="0"/>
      <c r="M52" s="0"/>
      <c r="N52" s="0"/>
      <c r="AKH52" s="0"/>
      <c r="AKI52" s="0"/>
      <c r="AKJ52" s="0"/>
      <c r="AKK52" s="0"/>
      <c r="AKL52" s="0"/>
      <c r="AKM52" s="0"/>
      <c r="AKN52" s="0"/>
      <c r="AKO52" s="0"/>
      <c r="AKP52" s="0"/>
      <c r="AKQ52" s="0"/>
      <c r="AKR52" s="0"/>
      <c r="AKS52" s="0"/>
      <c r="AKT52" s="0"/>
      <c r="AKU52" s="0"/>
      <c r="AKV52" s="0"/>
      <c r="AKW52" s="0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</row>
    <row r="104" customFormat="false" ht="12.8" hidden="false" customHeight="false" outlineLevel="0" collapsed="false">
      <c r="J104" s="0"/>
    </row>
    <row r="105" customFormat="false" ht="12.75" hidden="false" customHeight="true" outlineLevel="0" collapsed="false">
      <c r="J105" s="0"/>
    </row>
    <row r="126" customFormat="false" ht="11.85" hidden="false" customHeight="true" outlineLevel="0" collapsed="false">
      <c r="J126" s="0"/>
    </row>
    <row r="127" customFormat="false" ht="12.75" hidden="false" customHeight="true" outlineLevel="0" collapsed="false">
      <c r="J127" s="0"/>
    </row>
    <row r="254" customFormat="false" ht="15.75" hidden="false" customHeight="true" outlineLevel="0" collapsed="false">
      <c r="J254" s="0"/>
    </row>
    <row r="255" customFormat="false" ht="12.75" hidden="false" customHeight="true" outlineLevel="0" collapsed="false">
      <c r="J255" s="0"/>
    </row>
    <row r="257" customFormat="false" ht="15.75" hidden="false" customHeight="true" outlineLevel="0" collapsed="false">
      <c r="J257" s="0"/>
    </row>
    <row r="260" customFormat="false" ht="12.75" hidden="false" customHeight="true" outlineLevel="0" collapsed="false">
      <c r="J260" s="0"/>
    </row>
    <row r="338" customFormat="false" ht="12.8" hidden="false" customHeight="false" outlineLevel="0" collapsed="false">
      <c r="J338" s="0"/>
    </row>
    <row r="349" customFormat="false" ht="12.75" hidden="false" customHeight="true" outlineLevel="0" collapsed="false">
      <c r="J349" s="0"/>
    </row>
    <row r="427" customFormat="false" ht="12.8" hidden="false" customHeight="false" outlineLevel="0" collapsed="false">
      <c r="J427" s="0"/>
    </row>
    <row r="485" customFormat="false" ht="12.75" hidden="false" customHeight="true" outlineLevel="0" collapsed="false">
      <c r="J485" s="0"/>
    </row>
    <row r="495" customFormat="false" ht="15" hidden="false" customHeight="true" outlineLevel="0" collapsed="false">
      <c r="J495" s="0"/>
    </row>
    <row r="509" customFormat="false" ht="12.75" hidden="false" customHeight="true" outlineLevel="0" collapsed="false">
      <c r="J509" s="0"/>
    </row>
    <row r="510" customFormat="false" ht="15" hidden="false" customHeight="true" outlineLevel="0" collapsed="false">
      <c r="J510" s="0"/>
    </row>
    <row r="514" customFormat="false" ht="12.75" hidden="false" customHeight="true" outlineLevel="0" collapsed="false">
      <c r="J514" s="0"/>
    </row>
    <row r="515" customFormat="false" ht="15" hidden="false" customHeight="true" outlineLevel="0" collapsed="false">
      <c r="J515" s="0"/>
    </row>
    <row r="525" customFormat="false" ht="12.75" hidden="false" customHeight="true" outlineLevel="0" collapsed="false">
      <c r="J525" s="0"/>
    </row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  <row r="1001" customFormat="false" ht="12.75" hidden="false" customHeight="true" outlineLevel="0" collapsed="false"/>
    <row r="1002" customFormat="false" ht="12.75" hidden="false" customHeight="true" outlineLevel="0" collapsed="false"/>
    <row r="1003" customFormat="false" ht="12.75" hidden="false" customHeight="true" outlineLevel="0" collapsed="false"/>
    <row r="1004" customFormat="false" ht="12.75" hidden="false" customHeight="true" outlineLevel="0" collapsed="false"/>
    <row r="1005" customFormat="false" ht="12.75" hidden="false" customHeight="true" outlineLevel="0" collapsed="false"/>
    <row r="1006" customFormat="false" ht="12.75" hidden="false" customHeight="true" outlineLevel="0" collapsed="false"/>
    <row r="1007" customFormat="false" ht="12.75" hidden="false" customHeight="true" outlineLevel="0" collapsed="false"/>
    <row r="1008" customFormat="false" ht="12.75" hidden="false" customHeight="true" outlineLevel="0" collapsed="false"/>
    <row r="1009" customFormat="false" ht="12.75" hidden="false" customHeight="true" outlineLevel="0" collapsed="false"/>
    <row r="1010" customFormat="false" ht="12.75" hidden="false" customHeight="true" outlineLevel="0" collapsed="false"/>
    <row r="1011" customFormat="false" ht="12.75" hidden="false" customHeight="true" outlineLevel="0" collapsed="false"/>
    <row r="1012" customFormat="false" ht="12.75" hidden="false" customHeight="true" outlineLevel="0" collapsed="false"/>
    <row r="1013" customFormat="false" ht="12.75" hidden="false" customHeight="true" outlineLevel="0" collapsed="false"/>
    <row r="1014" customFormat="false" ht="12.75" hidden="false" customHeight="true" outlineLevel="0" collapsed="false"/>
    <row r="1015" customFormat="false" ht="12.75" hidden="false" customHeight="true" outlineLevel="0" collapsed="false"/>
    <row r="1016" customFormat="false" ht="12.75" hidden="false" customHeight="true" outlineLevel="0" collapsed="false"/>
    <row r="1017" customFormat="false" ht="12.75" hidden="false" customHeight="true" outlineLevel="0" collapsed="false"/>
    <row r="1018" customFormat="false" ht="12.75" hidden="false" customHeight="true" outlineLevel="0" collapsed="false"/>
    <row r="1019" customFormat="false" ht="12.75" hidden="false" customHeight="true" outlineLevel="0" collapsed="false"/>
    <row r="1020" customFormat="false" ht="12.75" hidden="false" customHeight="true" outlineLevel="0" collapsed="false"/>
    <row r="1021" customFormat="false" ht="12.75" hidden="false" customHeight="true" outlineLevel="0" collapsed="false"/>
    <row r="1022" customFormat="false" ht="12.75" hidden="false" customHeight="true" outlineLevel="0" collapsed="false"/>
    <row r="1023" customFormat="false" ht="12.75" hidden="false" customHeight="true" outlineLevel="0" collapsed="false"/>
    <row r="1024" customFormat="false" ht="12.75" hidden="false" customHeight="true" outlineLevel="0" collapsed="false"/>
    <row r="1025" customFormat="false" ht="12.75" hidden="false" customHeight="true" outlineLevel="0" collapsed="false"/>
    <row r="1026" customFormat="false" ht="12.75" hidden="false" customHeight="true" outlineLevel="0" collapsed="false"/>
    <row r="1027" customFormat="false" ht="12.75" hidden="false" customHeight="true" outlineLevel="0" collapsed="false"/>
    <row r="1028" customFormat="false" ht="12.75" hidden="false" customHeight="true" outlineLevel="0" collapsed="false"/>
    <row r="1029" customFormat="false" ht="12.75" hidden="false" customHeight="true" outlineLevel="0" collapsed="false"/>
    <row r="1030" customFormat="false" ht="12.75" hidden="false" customHeight="true" outlineLevel="0" collapsed="false"/>
    <row r="1031" customFormat="false" ht="12.75" hidden="false" customHeight="true" outlineLevel="0" collapsed="false"/>
    <row r="1032" customFormat="false" ht="12.75" hidden="false" customHeight="true" outlineLevel="0" collapsed="false"/>
    <row r="1033" customFormat="false" ht="12.75" hidden="false" customHeight="true" outlineLevel="0" collapsed="false"/>
    <row r="1034" customFormat="false" ht="12.75" hidden="false" customHeight="true" outlineLevel="0" collapsed="false"/>
    <row r="1035" customFormat="false" ht="12.75" hidden="false" customHeight="true" outlineLevel="0" collapsed="false"/>
    <row r="1036" customFormat="false" ht="12.75" hidden="false" customHeight="true" outlineLevel="0" collapsed="false"/>
    <row r="1037" customFormat="false" ht="12.75" hidden="false" customHeight="true" outlineLevel="0" collapsed="false"/>
    <row r="1038" customFormat="false" ht="12.75" hidden="false" customHeight="true" outlineLevel="0" collapsed="false"/>
    <row r="1039" customFormat="false" ht="12.75" hidden="false" customHeight="true" outlineLevel="0" collapsed="false"/>
    <row r="1040" customFormat="false" ht="12.75" hidden="false" customHeight="true" outlineLevel="0" collapsed="false"/>
    <row r="1041" customFormat="false" ht="12.75" hidden="false" customHeight="true" outlineLevel="0" collapsed="false"/>
    <row r="1042" customFormat="false" ht="12.75" hidden="false" customHeight="true" outlineLevel="0" collapsed="false"/>
    <row r="1043" customFormat="false" ht="12.75" hidden="false" customHeight="true" outlineLevel="0" collapsed="false"/>
    <row r="1044" customFormat="false" ht="12.75" hidden="false" customHeight="true" outlineLevel="0" collapsed="false"/>
    <row r="1045" customFormat="false" ht="12.75" hidden="false" customHeight="true" outlineLevel="0" collapsed="false"/>
    <row r="1046" customFormat="false" ht="12.75" hidden="false" customHeight="true" outlineLevel="0" collapsed="false"/>
    <row r="1047" customFormat="false" ht="12.75" hidden="false" customHeight="true" outlineLevel="0" collapsed="false"/>
    <row r="1048" customFormat="false" ht="12.75" hidden="false" customHeight="true" outlineLevel="0" collapsed="false"/>
    <row r="1049" customFormat="false" ht="12.75" hidden="false" customHeight="true" outlineLevel="0" collapsed="false"/>
    <row r="1050" customFormat="false" ht="12.75" hidden="false" customHeight="true" outlineLevel="0" collapsed="false"/>
    <row r="1051" customFormat="false" ht="12.75" hidden="false" customHeight="true" outlineLevel="0" collapsed="false"/>
    <row r="1048563" customFormat="false" ht="12.75" hidden="false" customHeight="true" outlineLevel="0" collapsed="false"/>
    <row r="1048564" customFormat="false" ht="12.75" hidden="false" customHeight="true" outlineLevel="0" collapsed="false"/>
    <row r="1048565" customFormat="false" ht="12.75" hidden="false" customHeight="true" outlineLevel="0" collapsed="false"/>
    <row r="1048566" customFormat="false" ht="12.75" hidden="false" customHeight="true" outlineLevel="0" collapsed="false"/>
    <row r="1048567" customFormat="false" ht="12.75" hidden="false" customHeight="true" outlineLevel="0" collapsed="false"/>
    <row r="1048568" customFormat="false" ht="12.75" hidden="false" customHeight="true" outlineLevel="0" collapsed="false"/>
    <row r="1048569" customFormat="false" ht="12.75" hidden="false" customHeight="true" outlineLevel="0" collapsed="false"/>
    <row r="1048570" customFormat="false" ht="12.75" hidden="false" customHeight="true" outlineLevel="0" collapsed="false"/>
    <row r="1048571" customFormat="false" ht="12.75" hidden="false" customHeight="true" outlineLevel="0" collapsed="false"/>
    <row r="1048572" customFormat="false" ht="12.75" hidden="false" customHeight="true" outlineLevel="0" collapsed="false"/>
    <row r="1048573" customFormat="false" ht="12.75" hidden="false" customHeight="true" outlineLevel="0" collapsed="false"/>
    <row r="1048574" customFormat="false" ht="12.75" hidden="false" customHeight="true" outlineLevel="0" collapsed="false"/>
    <row r="1048575" customFormat="false" ht="12.75" hidden="false" customHeight="true" outlineLevel="0" collapsed="false"/>
    <row r="1048576" customFormat="false" ht="12.75" hidden="false" customHeight="true" outlineLevel="0" collapsed="false"/>
  </sheetData>
  <mergeCells count="8">
    <mergeCell ref="B3:C3"/>
    <mergeCell ref="D3:E3"/>
    <mergeCell ref="B29:C29"/>
    <mergeCell ref="D29:E29"/>
    <mergeCell ref="B38:C38"/>
    <mergeCell ref="D38:E38"/>
    <mergeCell ref="B47:C47"/>
    <mergeCell ref="D47:E47"/>
  </mergeCells>
  <printOptions headings="false" gridLines="false" gridLinesSet="true" horizontalCentered="false" verticalCentered="false"/>
  <pageMargins left="0.39375" right="0.39375" top="0.39375" bottom="0.671527777777778" header="0.511805555555555" footer="0.393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&amp;LJardin'enVie SCOP ARL - Artisan semencier
429 Route des chaux 26500 Bourg-Lès-Valence&amp;C&amp;P/&amp;N&amp;RTel 0 679 675 671 - contact@jardinenvie.com 
www.jardinenvie.com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1003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J16" activeCellId="0" sqref="J16"/>
    </sheetView>
  </sheetViews>
  <sheetFormatPr defaultColWidth="11.24609375" defaultRowHeight="12.8" zeroHeight="false" outlineLevelRow="0" outlineLevelCol="0"/>
  <cols>
    <col collapsed="false" customWidth="false" hidden="false" outlineLevel="0" max="1" min="1" style="90" width="11.23"/>
    <col collapsed="false" customWidth="true" hidden="false" outlineLevel="0" max="4" min="4" style="0" width="2.16"/>
    <col collapsed="false" customWidth="true" hidden="false" outlineLevel="0" max="8" min="5" style="111" width="8.64"/>
    <col collapsed="false" customWidth="true" hidden="false" outlineLevel="0" max="9" min="9" style="0" width="2.38"/>
    <col collapsed="false" customWidth="true" hidden="false" outlineLevel="0" max="10" min="10" style="90" width="10.8"/>
    <col collapsed="false" customWidth="true" hidden="false" outlineLevel="0" max="11" min="11" style="0" width="10.26"/>
    <col collapsed="false" customWidth="true" hidden="false" outlineLevel="0" max="12" min="12" style="0" width="3.89"/>
    <col collapsed="false" customWidth="true" hidden="false" outlineLevel="0" max="13" min="13" style="0" width="40.28"/>
    <col collapsed="false" customWidth="true" hidden="false" outlineLevel="0" max="14" min="14" style="0" width="12.1"/>
    <col collapsed="false" customWidth="true" hidden="false" outlineLevel="0" max="1024" min="1024" style="0" width="8.64"/>
  </cols>
  <sheetData>
    <row r="1" customFormat="false" ht="46.25" hidden="false" customHeight="false" outlineLevel="0" collapsed="false">
      <c r="A1" s="112" t="s">
        <v>875</v>
      </c>
      <c r="B1" s="113" t="s">
        <v>876</v>
      </c>
      <c r="C1" s="113" t="s">
        <v>877</v>
      </c>
      <c r="E1" s="114" t="s">
        <v>878</v>
      </c>
      <c r="F1" s="114" t="s">
        <v>879</v>
      </c>
      <c r="G1" s="114" t="s">
        <v>880</v>
      </c>
      <c r="H1" s="114" t="s">
        <v>881</v>
      </c>
      <c r="J1" s="115" t="s">
        <v>882</v>
      </c>
      <c r="K1" s="115" t="s">
        <v>883</v>
      </c>
      <c r="M1" s="0" t="s">
        <v>884</v>
      </c>
      <c r="N1" s="0" t="s">
        <v>885</v>
      </c>
      <c r="O1" s="0" t="s">
        <v>886</v>
      </c>
      <c r="P1" s="0" t="s">
        <v>887</v>
      </c>
      <c r="Q1" s="0" t="s">
        <v>888</v>
      </c>
      <c r="R1" s="0" t="s">
        <v>889</v>
      </c>
      <c r="S1" s="0" t="s">
        <v>890</v>
      </c>
      <c r="T1" s="0" t="s">
        <v>891</v>
      </c>
      <c r="U1" s="0" t="s">
        <v>892</v>
      </c>
    </row>
    <row r="2" customFormat="false" ht="12.8" hidden="false" customHeight="false" outlineLevel="0" collapsed="false">
      <c r="M2" s="0" t="str">
        <f aca="false">Tarif_avec_Préparation_Commande!A2</f>
        <v>B_PLU-20210419</v>
      </c>
      <c r="N2" s="0" t="n">
        <f aca="false">Tarif_avec_Préparation_Commande!B2</f>
        <v>0</v>
      </c>
      <c r="O2" s="0" t="n">
        <f aca="false">Tarif_avec_Préparation_Commande!C2</f>
        <v>0</v>
      </c>
      <c r="P2" s="95" t="n">
        <f aca="false">Tarif_avec_Préparation_Commande!D2</f>
        <v>0</v>
      </c>
      <c r="S2" s="95"/>
      <c r="U2" s="95"/>
    </row>
    <row r="3" customFormat="false" ht="12.8" hidden="false" customHeight="false" outlineLevel="0" collapsed="false">
      <c r="M3" s="0" t="str">
        <f aca="false">Tarif_avec_Préparation_Commande!A3</f>
        <v>1   PLANTS EN GODETS G5 / M5 (LE PLANT)</v>
      </c>
      <c r="N3" s="0" t="str">
        <f aca="false">Tarif_avec_Préparation_Commande!B3</f>
        <v>à l'unité</v>
      </c>
      <c r="O3" s="0" t="n">
        <f aca="false">Tarif_avec_Préparation_Commande!C3</f>
        <v>0</v>
      </c>
      <c r="P3" s="0" t="str">
        <f aca="false">Tarif_avec_Préparation_Commande!D3</f>
        <v>≥ 6</v>
      </c>
      <c r="Q3" s="95" t="n">
        <f aca="false">Tarif_avec_Préparation_Commande!E3</f>
        <v>0</v>
      </c>
      <c r="R3" s="0" t="n">
        <f aca="false">Tarif_avec_Préparation_Commande!F3</f>
        <v>0</v>
      </c>
      <c r="S3" s="95" t="n">
        <f aca="false">Tarif_avec_Préparation_Commande!G3</f>
        <v>0</v>
      </c>
      <c r="T3" s="0" t="n">
        <f aca="false">Tarif_avec_Préparation_Commande!H3</f>
        <v>0</v>
      </c>
      <c r="U3" s="95" t="n">
        <f aca="false">Tarif_avec_Préparation_Commande!I3</f>
        <v>0</v>
      </c>
    </row>
    <row r="4" customFormat="false" ht="12.8" hidden="false" customHeight="false" outlineLevel="0" collapsed="false">
      <c r="A4" s="90" t="n">
        <f aca="false">N4</f>
        <v>1001</v>
      </c>
      <c r="B4" s="0" t="str">
        <f aca="false">"CTR"&amp;N4</f>
        <v>CTR1001</v>
      </c>
      <c r="C4" s="0" t="n">
        <f aca="false">SUMIF(Bon_de_Commande!O$24:O$982,A4,Bon_de_Commande!C$24:C$982)</f>
        <v>0</v>
      </c>
      <c r="E4" s="111" t="n">
        <v>6</v>
      </c>
      <c r="J4" s="90" t="n">
        <f aca="false">IF(AND($H4&lt;&gt;0, $C4&gt;=$H4),V4,IF(AND($G4&lt;&gt;0,$C4&gt;=$G4),T4,IF(AND($F4&lt;&gt;0,$C4&gt;=$F4),R4,IF(AND($E4&lt;&gt;0,$C4&gt;=$E4),P4,N4))))</f>
        <v>1001</v>
      </c>
      <c r="K4" s="95" t="n">
        <f aca="false">IF(AND($H4&lt;&gt;0, $C4&gt;=$H4),W4,IF(AND($G4&lt;&gt;0,$C4&gt;=$G4),U4,IF(AND($F4&lt;&gt;0,$C4&gt;=$F4),S4,IF(AND($E4&lt;&gt;0,$C4&gt;=$E4),Q4,O4))))</f>
        <v>1.95</v>
      </c>
      <c r="L4" s="95"/>
      <c r="M4" s="0" t="str">
        <f aca="false">Tarif_avec_Préparation_Commande!A4</f>
        <v>TOMATES G5</v>
      </c>
      <c r="N4" s="0" t="n">
        <f aca="false">Tarif_avec_Préparation_Commande!B4</f>
        <v>1001</v>
      </c>
      <c r="O4" s="95" t="n">
        <f aca="false">Tarif_avec_Préparation_Commande!C4</f>
        <v>1.95</v>
      </c>
      <c r="P4" s="0" t="n">
        <f aca="false">Tarif_avec_Préparation_Commande!D4</f>
        <v>1051</v>
      </c>
      <c r="Q4" s="95" t="n">
        <f aca="false">Tarif_avec_Préparation_Commande!E4</f>
        <v>1.75</v>
      </c>
      <c r="R4" s="94" t="n">
        <f aca="false">Tarif_avec_Préparation_Commande!F4</f>
        <v>0</v>
      </c>
      <c r="S4" s="95" t="n">
        <f aca="false">Tarif_avec_Préparation_Commande!G4</f>
        <v>0</v>
      </c>
      <c r="T4" s="94" t="n">
        <f aca="false">Tarif_avec_Préparation_Commande!H4</f>
        <v>0</v>
      </c>
      <c r="U4" s="95" t="n">
        <f aca="false">Tarif_avec_Préparation_Commande!I4</f>
        <v>0</v>
      </c>
    </row>
    <row r="5" customFormat="false" ht="12.8" hidden="false" customHeight="false" outlineLevel="0" collapsed="false">
      <c r="A5" s="90" t="n">
        <f aca="false">N5</f>
        <v>1002</v>
      </c>
      <c r="B5" s="0" t="str">
        <f aca="false">"CTR"&amp;N5</f>
        <v>CTR1002</v>
      </c>
      <c r="C5" s="0" t="n">
        <f aca="false">SUMIF(Bon_de_Commande!O$24:O$982,A5,Bon_de_Commande!C$24:C$982)</f>
        <v>0</v>
      </c>
      <c r="E5" s="111" t="n">
        <v>6</v>
      </c>
      <c r="J5" s="90" t="n">
        <f aca="false">IF(AND($H5&lt;&gt;0, $C5&gt;=$H5),V5,IF(AND($G5&lt;&gt;0,$C5&gt;=$G5),T5,IF(AND($F5&lt;&gt;0,$C5&gt;=$F5),R5,IF(AND($E5&lt;&gt;0,$C5&gt;=$E5),P5,N5))))</f>
        <v>1002</v>
      </c>
      <c r="K5" s="95" t="n">
        <f aca="false">IF(AND($H5&lt;&gt;0, $C5&gt;=$H5),W5,IF(AND($G5&lt;&gt;0,$C5&gt;=$G5),U5,IF(AND($F5&lt;&gt;0,$C5&gt;=$F5),S5,IF(AND($E5&lt;&gt;0,$C5&gt;=$E5),Q5,O5))))</f>
        <v>1.95</v>
      </c>
      <c r="L5" s="95"/>
      <c r="M5" s="0" t="str">
        <f aca="false">Tarif_avec_Préparation_Commande!A5</f>
        <v>AUBERGINES G5</v>
      </c>
      <c r="N5" s="0" t="n">
        <f aca="false">Tarif_avec_Préparation_Commande!B5</f>
        <v>1002</v>
      </c>
      <c r="O5" s="95" t="n">
        <f aca="false">Tarif_avec_Préparation_Commande!C5</f>
        <v>1.95</v>
      </c>
      <c r="P5" s="0" t="n">
        <f aca="false">Tarif_avec_Préparation_Commande!D5</f>
        <v>1052</v>
      </c>
      <c r="Q5" s="95" t="n">
        <f aca="false">Tarif_avec_Préparation_Commande!E5</f>
        <v>1.75</v>
      </c>
      <c r="R5" s="94" t="n">
        <f aca="false">Tarif_avec_Préparation_Commande!F5</f>
        <v>0</v>
      </c>
      <c r="S5" s="95" t="n">
        <f aca="false">Tarif_avec_Préparation_Commande!G5</f>
        <v>0</v>
      </c>
      <c r="T5" s="94" t="n">
        <f aca="false">Tarif_avec_Préparation_Commande!H5</f>
        <v>0</v>
      </c>
      <c r="U5" s="95" t="n">
        <f aca="false">Tarif_avec_Préparation_Commande!I5</f>
        <v>0</v>
      </c>
    </row>
    <row r="6" customFormat="false" ht="12.8" hidden="false" customHeight="false" outlineLevel="0" collapsed="false">
      <c r="A6" s="90" t="n">
        <f aca="false">N6</f>
        <v>1003</v>
      </c>
      <c r="B6" s="0" t="str">
        <f aca="false">"CTR"&amp;N6</f>
        <v>CTR1003</v>
      </c>
      <c r="C6" s="0" t="n">
        <f aca="false">SUMIF(Bon_de_Commande!O$24:O$982,A6,Bon_de_Commande!C$24:C$982)</f>
        <v>0</v>
      </c>
      <c r="E6" s="111" t="n">
        <v>6</v>
      </c>
      <c r="J6" s="90" t="n">
        <f aca="false">IF(AND($H6&lt;&gt;0, $C6&gt;=$H6),V6,IF(AND($G6&lt;&gt;0,$C6&gt;=$G6),T6,IF(AND($F6&lt;&gt;0,$C6&gt;=$F6),R6,IF(AND($E6&lt;&gt;0,$C6&gt;=$E6),P6,N6))))</f>
        <v>1003</v>
      </c>
      <c r="K6" s="95" t="n">
        <f aca="false">IF(AND($H6&lt;&gt;0, $C6&gt;=$H6),W6,IF(AND($G6&lt;&gt;0,$C6&gt;=$G6),U6,IF(AND($F6&lt;&gt;0,$C6&gt;=$F6),S6,IF(AND($E6&lt;&gt;0,$C6&gt;=$E6),Q6,O6))))</f>
        <v>1.95</v>
      </c>
      <c r="L6" s="95"/>
      <c r="M6" s="0" t="str">
        <f aca="false">Tarif_avec_Préparation_Commande!A6</f>
        <v>POIVRON G5</v>
      </c>
      <c r="N6" s="0" t="n">
        <f aca="false">Tarif_avec_Préparation_Commande!B6</f>
        <v>1003</v>
      </c>
      <c r="O6" s="95" t="n">
        <f aca="false">Tarif_avec_Préparation_Commande!C6</f>
        <v>1.95</v>
      </c>
      <c r="P6" s="0" t="n">
        <f aca="false">Tarif_avec_Préparation_Commande!D6</f>
        <v>1053</v>
      </c>
      <c r="Q6" s="95" t="n">
        <f aca="false">Tarif_avec_Préparation_Commande!E6</f>
        <v>1.75</v>
      </c>
      <c r="R6" s="94" t="n">
        <f aca="false">Tarif_avec_Préparation_Commande!F6</f>
        <v>0</v>
      </c>
      <c r="S6" s="95" t="n">
        <f aca="false">Tarif_avec_Préparation_Commande!G6</f>
        <v>0</v>
      </c>
      <c r="T6" s="94" t="n">
        <f aca="false">Tarif_avec_Préparation_Commande!H6</f>
        <v>0</v>
      </c>
      <c r="U6" s="95" t="n">
        <f aca="false">Tarif_avec_Préparation_Commande!I6</f>
        <v>0</v>
      </c>
    </row>
    <row r="7" customFormat="false" ht="12.8" hidden="false" customHeight="false" outlineLevel="0" collapsed="false">
      <c r="A7" s="90" t="n">
        <f aca="false">N7</f>
        <v>1004</v>
      </c>
      <c r="B7" s="0" t="str">
        <f aca="false">"CTR"&amp;N7</f>
        <v>CTR1004</v>
      </c>
      <c r="C7" s="0" t="n">
        <f aca="false">SUMIF(Bon_de_Commande!O$24:O$982,A7,Bon_de_Commande!C$24:C$982)</f>
        <v>0</v>
      </c>
      <c r="E7" s="111" t="n">
        <v>6</v>
      </c>
      <c r="J7" s="90" t="n">
        <f aca="false">IF(AND($H7&lt;&gt;0, $C7&gt;=$H7),V7,IF(AND($G7&lt;&gt;0,$C7&gt;=$G7),T7,IF(AND($F7&lt;&gt;0,$C7&gt;=$F7),R7,IF(AND($E7&lt;&gt;0,$C7&gt;=$E7),P7,N7))))</f>
        <v>1004</v>
      </c>
      <c r="K7" s="95" t="n">
        <f aca="false">IF(AND($H7&lt;&gt;0, $C7&gt;=$H7),W7,IF(AND($G7&lt;&gt;0,$C7&gt;=$G7),U7,IF(AND($F7&lt;&gt;0,$C7&gt;=$F7),S7,IF(AND($E7&lt;&gt;0,$C7&gt;=$E7),Q7,O7))))</f>
        <v>1.95</v>
      </c>
      <c r="L7" s="95"/>
      <c r="M7" s="0" t="str">
        <f aca="false">Tarif_avec_Préparation_Commande!A7</f>
        <v>AUTRES SOLANAC G5</v>
      </c>
      <c r="N7" s="0" t="n">
        <f aca="false">Tarif_avec_Préparation_Commande!B7</f>
        <v>1004</v>
      </c>
      <c r="O7" s="95" t="n">
        <f aca="false">Tarif_avec_Préparation_Commande!C7</f>
        <v>1.95</v>
      </c>
      <c r="P7" s="0" t="n">
        <f aca="false">Tarif_avec_Préparation_Commande!D7</f>
        <v>1054</v>
      </c>
      <c r="Q7" s="95" t="n">
        <f aca="false">Tarif_avec_Préparation_Commande!E7</f>
        <v>1.75</v>
      </c>
      <c r="R7" s="94" t="n">
        <f aca="false">Tarif_avec_Préparation_Commande!F7</f>
        <v>0</v>
      </c>
      <c r="S7" s="95" t="n">
        <f aca="false">Tarif_avec_Préparation_Commande!G7</f>
        <v>0</v>
      </c>
      <c r="T7" s="94" t="n">
        <f aca="false">Tarif_avec_Préparation_Commande!H7</f>
        <v>0</v>
      </c>
      <c r="U7" s="95" t="n">
        <f aca="false">Tarif_avec_Préparation_Commande!I7</f>
        <v>0</v>
      </c>
    </row>
    <row r="8" customFormat="false" ht="12.8" hidden="false" customHeight="false" outlineLevel="0" collapsed="false">
      <c r="A8" s="90" t="n">
        <f aca="false">N8</f>
        <v>1005</v>
      </c>
      <c r="B8" s="0" t="str">
        <f aca="false">"CTR"&amp;N8</f>
        <v>CTR1005</v>
      </c>
      <c r="C8" s="0" t="n">
        <f aca="false">SUMIF(Bon_de_Commande!O$24:O$982,A8,Bon_de_Commande!C$24:C$982)</f>
        <v>0</v>
      </c>
      <c r="E8" s="111" t="n">
        <v>6</v>
      </c>
      <c r="J8" s="90" t="n">
        <f aca="false">IF(AND($H8&lt;&gt;0, $C8&gt;=$H8),V8,IF(AND($G8&lt;&gt;0,$C8&gt;=$G8),T8,IF(AND($F8&lt;&gt;0,$C8&gt;=$F8),R8,IF(AND($E8&lt;&gt;0,$C8&gt;=$E8),P8,N8))))</f>
        <v>1005</v>
      </c>
      <c r="K8" s="95" t="n">
        <f aca="false">IF(AND($H8&lt;&gt;0, $C8&gt;=$H8),W8,IF(AND($G8&lt;&gt;0,$C8&gt;=$G8),U8,IF(AND($F8&lt;&gt;0,$C8&gt;=$F8),S8,IF(AND($E8&lt;&gt;0,$C8&gt;=$E8),Q8,O8))))</f>
        <v>1.55</v>
      </c>
      <c r="L8" s="95"/>
      <c r="M8" s="0" t="str">
        <f aca="false">Tarif_avec_Préparation_Commande!A8</f>
        <v>COURGES COURGETTES G5</v>
      </c>
      <c r="N8" s="0" t="n">
        <f aca="false">Tarif_avec_Préparation_Commande!B8</f>
        <v>1005</v>
      </c>
      <c r="O8" s="95" t="n">
        <f aca="false">Tarif_avec_Préparation_Commande!C8</f>
        <v>1.55</v>
      </c>
      <c r="P8" s="0" t="n">
        <f aca="false">Tarif_avec_Préparation_Commande!D8</f>
        <v>1055</v>
      </c>
      <c r="Q8" s="95" t="n">
        <f aca="false">Tarif_avec_Préparation_Commande!E8</f>
        <v>1.45</v>
      </c>
      <c r="R8" s="94" t="n">
        <f aca="false">Tarif_avec_Préparation_Commande!F8</f>
        <v>0</v>
      </c>
      <c r="S8" s="95" t="n">
        <f aca="false">Tarif_avec_Préparation_Commande!G8</f>
        <v>0</v>
      </c>
      <c r="T8" s="94" t="n">
        <f aca="false">Tarif_avec_Préparation_Commande!H8</f>
        <v>0</v>
      </c>
      <c r="U8" s="95" t="n">
        <f aca="false">Tarif_avec_Préparation_Commande!I8</f>
        <v>0</v>
      </c>
    </row>
    <row r="9" customFormat="false" ht="12.8" hidden="false" customHeight="false" outlineLevel="0" collapsed="false">
      <c r="A9" s="90" t="n">
        <f aca="false">N9</f>
        <v>1006</v>
      </c>
      <c r="B9" s="0" t="str">
        <f aca="false">"CTR"&amp;N9</f>
        <v>CTR1006</v>
      </c>
      <c r="C9" s="0" t="n">
        <f aca="false">SUMIF(Bon_de_Commande!O$24:O$982,A9,Bon_de_Commande!C$24:C$982)</f>
        <v>0</v>
      </c>
      <c r="E9" s="111" t="n">
        <v>6</v>
      </c>
      <c r="J9" s="90" t="n">
        <f aca="false">IF(AND($H9&lt;&gt;0, $C9&gt;=$H9),V9,IF(AND($G9&lt;&gt;0,$C9&gt;=$G9),T9,IF(AND($F9&lt;&gt;0,$C9&gt;=$F9),R9,IF(AND($E9&lt;&gt;0,$C9&gt;=$E9),P9,N9))))</f>
        <v>1006</v>
      </c>
      <c r="K9" s="95" t="n">
        <f aca="false">IF(AND($H9&lt;&gt;0, $C9&gt;=$H9),W9,IF(AND($G9&lt;&gt;0,$C9&gt;=$G9),U9,IF(AND($F9&lt;&gt;0,$C9&gt;=$F9),S9,IF(AND($E9&lt;&gt;0,$C9&gt;=$E9),Q9,O9))))</f>
        <v>1.55</v>
      </c>
      <c r="L9" s="95"/>
      <c r="M9" s="0" t="str">
        <f aca="false">Tarif_avec_Préparation_Commande!A9</f>
        <v>MELONS CONCOMBRES G5</v>
      </c>
      <c r="N9" s="0" t="n">
        <f aca="false">Tarif_avec_Préparation_Commande!B9</f>
        <v>1006</v>
      </c>
      <c r="O9" s="95" t="n">
        <f aca="false">Tarif_avec_Préparation_Commande!C9</f>
        <v>1.55</v>
      </c>
      <c r="P9" s="0" t="n">
        <f aca="false">Tarif_avec_Préparation_Commande!D9</f>
        <v>1056</v>
      </c>
      <c r="Q9" s="95" t="n">
        <f aca="false">Tarif_avec_Préparation_Commande!E9</f>
        <v>1.45</v>
      </c>
      <c r="R9" s="94" t="n">
        <f aca="false">Tarif_avec_Préparation_Commande!F9</f>
        <v>0</v>
      </c>
      <c r="S9" s="95" t="n">
        <f aca="false">Tarif_avec_Préparation_Commande!G9</f>
        <v>0</v>
      </c>
      <c r="T9" s="94" t="n">
        <f aca="false">Tarif_avec_Préparation_Commande!H9</f>
        <v>0</v>
      </c>
      <c r="U9" s="95" t="n">
        <f aca="false">Tarif_avec_Préparation_Commande!I9</f>
        <v>0</v>
      </c>
    </row>
    <row r="10" customFormat="false" ht="12.8" hidden="false" customHeight="false" outlineLevel="0" collapsed="false">
      <c r="A10" s="90" t="n">
        <f aca="false">N10</f>
        <v>1007</v>
      </c>
      <c r="B10" s="0" t="str">
        <f aca="false">"CTR"&amp;N10</f>
        <v>CTR1007</v>
      </c>
      <c r="C10" s="0" t="n">
        <f aca="false">SUMIF(Bon_de_Commande!O$24:O$982,A10,Bon_de_Commande!C$24:C$982)</f>
        <v>0</v>
      </c>
      <c r="E10" s="111" t="n">
        <v>6</v>
      </c>
      <c r="J10" s="90" t="n">
        <f aca="false">IF(AND($H10&lt;&gt;0, $C10&gt;=$H10),V10,IF(AND($G10&lt;&gt;0,$C10&gt;=$G10),T10,IF(AND($F10&lt;&gt;0,$C10&gt;=$F10),R10,IF(AND($E10&lt;&gt;0,$C10&gt;=$E10),P10,N10))))</f>
        <v>1007</v>
      </c>
      <c r="K10" s="95" t="n">
        <f aca="false">IF(AND($H10&lt;&gt;0, $C10&gt;=$H10),W10,IF(AND($G10&lt;&gt;0,$C10&gt;=$G10),U10,IF(AND($F10&lt;&gt;0,$C10&gt;=$F10),S10,IF(AND($E10&lt;&gt;0,$C10&gt;=$E10),Q10,O10))))</f>
        <v>1.4</v>
      </c>
      <c r="L10" s="95"/>
      <c r="M10" s="0" t="str">
        <f aca="false">Tarif_avec_Préparation_Commande!A10</f>
        <v>AUTRES POTAGERES G5/M5</v>
      </c>
      <c r="N10" s="0" t="n">
        <f aca="false">Tarif_avec_Préparation_Commande!B10</f>
        <v>1007</v>
      </c>
      <c r="O10" s="95" t="n">
        <f aca="false">Tarif_avec_Préparation_Commande!C10</f>
        <v>1.4</v>
      </c>
      <c r="P10" s="0" t="n">
        <f aca="false">Tarif_avec_Préparation_Commande!D10</f>
        <v>1057</v>
      </c>
      <c r="Q10" s="95" t="n">
        <f aca="false">Tarif_avec_Préparation_Commande!E10</f>
        <v>1.3</v>
      </c>
      <c r="R10" s="94" t="n">
        <f aca="false">Tarif_avec_Préparation_Commande!F10</f>
        <v>0</v>
      </c>
      <c r="S10" s="95" t="n">
        <f aca="false">Tarif_avec_Préparation_Commande!G10</f>
        <v>0</v>
      </c>
      <c r="T10" s="94" t="n">
        <f aca="false">Tarif_avec_Préparation_Commande!H10</f>
        <v>0</v>
      </c>
      <c r="U10" s="95" t="n">
        <f aca="false">Tarif_avec_Préparation_Commande!I10</f>
        <v>0</v>
      </c>
    </row>
    <row r="11" customFormat="false" ht="12.8" hidden="false" customHeight="false" outlineLevel="0" collapsed="false">
      <c r="A11" s="90" t="n">
        <f aca="false">N11</f>
        <v>1124</v>
      </c>
      <c r="B11" s="0" t="str">
        <f aca="false">"CTR"&amp;N11</f>
        <v>CTR1124</v>
      </c>
      <c r="C11" s="0" t="n">
        <f aca="false">SUMIF(Bon_de_Commande!O$24:O$982,A11,Bon_de_Commande!C$24:C$982)</f>
        <v>0</v>
      </c>
      <c r="E11" s="111" t="n">
        <v>6</v>
      </c>
      <c r="J11" s="90" t="n">
        <f aca="false">IF(AND($H11&lt;&gt;0, $C11&gt;=$H11),V11,IF(AND($G11&lt;&gt;0,$C11&gt;=$G11),T11,IF(AND($F11&lt;&gt;0,$C11&gt;=$F11),R11,IF(AND($E11&lt;&gt;0,$C11&gt;=$E11),P11,N11))))</f>
        <v>1124</v>
      </c>
      <c r="K11" s="95" t="n">
        <f aca="false">IF(AND($H11&lt;&gt;0, $C11&gt;=$H11),W11,IF(AND($G11&lt;&gt;0,$C11&gt;=$G11),U11,IF(AND($F11&lt;&gt;0,$C11&gt;=$F11),S11,IF(AND($E11&lt;&gt;0,$C11&gt;=$E11),Q11,O11))))</f>
        <v>2.05</v>
      </c>
      <c r="L11" s="95"/>
      <c r="M11" s="0" t="str">
        <f aca="false">Tarif_avec_Préparation_Commande!A11</f>
        <v>TOMATES M7</v>
      </c>
      <c r="N11" s="0" t="n">
        <f aca="false">Tarif_avec_Préparation_Commande!B11</f>
        <v>1124</v>
      </c>
      <c r="O11" s="95" t="n">
        <f aca="false">Tarif_avec_Préparation_Commande!C11</f>
        <v>2.05</v>
      </c>
      <c r="P11" s="0" t="n">
        <f aca="false">Tarif_avec_Préparation_Commande!D11</f>
        <v>1125</v>
      </c>
      <c r="Q11" s="95" t="n">
        <f aca="false">Tarif_avec_Préparation_Commande!E11</f>
        <v>2.2</v>
      </c>
      <c r="R11" s="94" t="n">
        <f aca="false">Tarif_avec_Préparation_Commande!F11</f>
        <v>0</v>
      </c>
      <c r="S11" s="95" t="n">
        <f aca="false">Tarif_avec_Préparation_Commande!G11</f>
        <v>0</v>
      </c>
      <c r="T11" s="94" t="n">
        <f aca="false">Tarif_avec_Préparation_Commande!H11</f>
        <v>0</v>
      </c>
      <c r="U11" s="95" t="n">
        <f aca="false">Tarif_avec_Préparation_Commande!I11</f>
        <v>0</v>
      </c>
    </row>
    <row r="12" customFormat="false" ht="12.8" hidden="false" customHeight="false" outlineLevel="0" collapsed="false">
      <c r="A12" s="90" t="n">
        <f aca="false">N12</f>
        <v>1101</v>
      </c>
      <c r="B12" s="0" t="str">
        <f aca="false">"CTR"&amp;N12</f>
        <v>CTR1101</v>
      </c>
      <c r="C12" s="0" t="n">
        <f aca="false">SUMIF(Bon_de_Commande!O$24:O$982,A12,Bon_de_Commande!C$24:C$982)</f>
        <v>0</v>
      </c>
      <c r="E12" s="111" t="n">
        <v>6</v>
      </c>
      <c r="J12" s="90" t="n">
        <f aca="false">IF(AND($H12&lt;&gt;0, $C12&gt;=$H12),V12,IF(AND($G12&lt;&gt;0,$C12&gt;=$G12),T12,IF(AND($F12&lt;&gt;0,$C12&gt;=$F12),R12,IF(AND($E12&lt;&gt;0,$C12&gt;=$E12),P12,N12))))</f>
        <v>1101</v>
      </c>
      <c r="K12" s="95" t="n">
        <f aca="false">IF(AND($H12&lt;&gt;0, $C12&gt;=$H12),W12,IF(AND($G12&lt;&gt;0,$C12&gt;=$G12),U12,IF(AND($F12&lt;&gt;0,$C12&gt;=$F12),S12,IF(AND($E12&lt;&gt;0,$C12&gt;=$E12),Q12,O12))))</f>
        <v>3.05</v>
      </c>
      <c r="L12" s="95"/>
      <c r="M12" s="0" t="str">
        <f aca="false">Tarif_avec_Préparation_Commande!A12</f>
        <v>TOMATES G11</v>
      </c>
      <c r="N12" s="0" t="n">
        <f aca="false">Tarif_avec_Préparation_Commande!B12</f>
        <v>1101</v>
      </c>
      <c r="O12" s="95" t="n">
        <f aca="false">Tarif_avec_Préparation_Commande!C12</f>
        <v>3.05</v>
      </c>
      <c r="P12" s="0" t="n">
        <f aca="false">Tarif_avec_Préparation_Commande!D12</f>
        <v>1151</v>
      </c>
      <c r="Q12" s="95" t="n">
        <f aca="false">Tarif_avec_Préparation_Commande!E12</f>
        <v>2.55</v>
      </c>
      <c r="R12" s="94" t="n">
        <f aca="false">Tarif_avec_Préparation_Commande!F12</f>
        <v>0</v>
      </c>
      <c r="S12" s="95" t="n">
        <f aca="false">Tarif_avec_Préparation_Commande!G12</f>
        <v>0</v>
      </c>
      <c r="T12" s="94" t="n">
        <f aca="false">Tarif_avec_Préparation_Commande!H12</f>
        <v>0</v>
      </c>
      <c r="U12" s="95" t="n">
        <f aca="false">Tarif_avec_Préparation_Commande!I12</f>
        <v>0</v>
      </c>
    </row>
    <row r="13" customFormat="false" ht="12.8" hidden="false" customHeight="false" outlineLevel="0" collapsed="false">
      <c r="A13" s="90" t="n">
        <f aca="false">N13</f>
        <v>1102</v>
      </c>
      <c r="B13" s="0" t="str">
        <f aca="false">"CTR"&amp;N13</f>
        <v>CTR1102</v>
      </c>
      <c r="C13" s="0" t="n">
        <f aca="false">SUMIF(Bon_de_Commande!O$24:O$982,A13,Bon_de_Commande!C$24:C$982)</f>
        <v>0</v>
      </c>
      <c r="E13" s="111" t="n">
        <v>6</v>
      </c>
      <c r="J13" s="90" t="n">
        <f aca="false">IF(AND($H13&lt;&gt;0, $C13&gt;=$H13),V13,IF(AND($G13&lt;&gt;0,$C13&gt;=$G13),T13,IF(AND($F13&lt;&gt;0,$C13&gt;=$F13),R13,IF(AND($E13&lt;&gt;0,$C13&gt;=$E13),P13,N13))))</f>
        <v>1102</v>
      </c>
      <c r="K13" s="95" t="n">
        <f aca="false">IF(AND($H13&lt;&gt;0, $C13&gt;=$H13),W13,IF(AND($G13&lt;&gt;0,$C13&gt;=$G13),U13,IF(AND($F13&lt;&gt;0,$C13&gt;=$F13),S13,IF(AND($E13&lt;&gt;0,$C13&gt;=$E13),Q13,O13))))</f>
        <v>3.05</v>
      </c>
      <c r="L13" s="95"/>
      <c r="M13" s="0" t="str">
        <f aca="false">Tarif_avec_Préparation_Commande!A13</f>
        <v>AUBERGINE G11</v>
      </c>
      <c r="N13" s="0" t="n">
        <f aca="false">Tarif_avec_Préparation_Commande!B13</f>
        <v>1102</v>
      </c>
      <c r="O13" s="95" t="n">
        <f aca="false">Tarif_avec_Préparation_Commande!C13</f>
        <v>3.05</v>
      </c>
      <c r="P13" s="0" t="n">
        <f aca="false">Tarif_avec_Préparation_Commande!D13</f>
        <v>1152</v>
      </c>
      <c r="Q13" s="95" t="n">
        <f aca="false">Tarif_avec_Préparation_Commande!E13</f>
        <v>2.55</v>
      </c>
      <c r="R13" s="94" t="n">
        <f aca="false">Tarif_avec_Préparation_Commande!F13</f>
        <v>0</v>
      </c>
      <c r="S13" s="95" t="n">
        <f aca="false">Tarif_avec_Préparation_Commande!G13</f>
        <v>0</v>
      </c>
      <c r="T13" s="94" t="n">
        <f aca="false">Tarif_avec_Préparation_Commande!H13</f>
        <v>0</v>
      </c>
      <c r="U13" s="95" t="n">
        <f aca="false">Tarif_avec_Préparation_Commande!I13</f>
        <v>0</v>
      </c>
    </row>
    <row r="14" customFormat="false" ht="12.8" hidden="false" customHeight="false" outlineLevel="0" collapsed="false">
      <c r="A14" s="90" t="n">
        <f aca="false">N14</f>
        <v>1103</v>
      </c>
      <c r="B14" s="0" t="str">
        <f aca="false">"CTR"&amp;N14</f>
        <v>CTR1103</v>
      </c>
      <c r="C14" s="0" t="n">
        <f aca="false">SUMIF(Bon_de_Commande!O$24:O$982,A14,Bon_de_Commande!C$24:C$982)</f>
        <v>0</v>
      </c>
      <c r="E14" s="111" t="n">
        <v>6</v>
      </c>
      <c r="J14" s="90" t="n">
        <f aca="false">IF(AND($H14&lt;&gt;0, $C14&gt;=$H14),V14,IF(AND($G14&lt;&gt;0,$C14&gt;=$G14),T14,IF(AND($F14&lt;&gt;0,$C14&gt;=$F14),R14,IF(AND($E14&lt;&gt;0,$C14&gt;=$E14),P14,N14))))</f>
        <v>1103</v>
      </c>
      <c r="K14" s="95" t="n">
        <f aca="false">IF(AND($H14&lt;&gt;0, $C14&gt;=$H14),W14,IF(AND($G14&lt;&gt;0,$C14&gt;=$G14),U14,IF(AND($F14&lt;&gt;0,$C14&gt;=$F14),S14,IF(AND($E14&lt;&gt;0,$C14&gt;=$E14),Q14,O14))))</f>
        <v>3.05</v>
      </c>
      <c r="L14" s="95"/>
      <c r="M14" s="0" t="str">
        <f aca="false">Tarif_avec_Préparation_Commande!A14</f>
        <v>POIVRON G11</v>
      </c>
      <c r="N14" s="0" t="n">
        <f aca="false">Tarif_avec_Préparation_Commande!B14</f>
        <v>1103</v>
      </c>
      <c r="O14" s="95" t="n">
        <f aca="false">Tarif_avec_Préparation_Commande!C14</f>
        <v>3.05</v>
      </c>
      <c r="P14" s="0" t="n">
        <f aca="false">Tarif_avec_Préparation_Commande!D14</f>
        <v>1153</v>
      </c>
      <c r="Q14" s="95" t="n">
        <f aca="false">Tarif_avec_Préparation_Commande!E14</f>
        <v>2.55</v>
      </c>
      <c r="R14" s="94" t="n">
        <f aca="false">Tarif_avec_Préparation_Commande!F14</f>
        <v>0</v>
      </c>
      <c r="S14" s="95" t="n">
        <f aca="false">Tarif_avec_Préparation_Commande!G14</f>
        <v>0</v>
      </c>
      <c r="T14" s="94" t="n">
        <f aca="false">Tarif_avec_Préparation_Commande!H14</f>
        <v>0</v>
      </c>
      <c r="U14" s="95" t="n">
        <f aca="false">Tarif_avec_Préparation_Commande!I14</f>
        <v>0</v>
      </c>
    </row>
    <row r="15" customFormat="false" ht="12.8" hidden="false" customHeight="false" outlineLevel="0" collapsed="false">
      <c r="A15" s="90" t="n">
        <f aca="false">N15</f>
        <v>1104</v>
      </c>
      <c r="B15" s="0" t="str">
        <f aca="false">"CTR"&amp;N15</f>
        <v>CTR1104</v>
      </c>
      <c r="C15" s="0" t="n">
        <f aca="false">SUMIF(Bon_de_Commande!O$24:O$982,A15,Bon_de_Commande!C$24:C$982)</f>
        <v>0</v>
      </c>
      <c r="E15" s="111" t="n">
        <v>6</v>
      </c>
      <c r="J15" s="90" t="n">
        <f aca="false">IF(AND($H15&lt;&gt;0, $C15&gt;=$H15),V15,IF(AND($G15&lt;&gt;0,$C15&gt;=$G15),T15,IF(AND($F15&lt;&gt;0,$C15&gt;=$F15),R15,IF(AND($E15&lt;&gt;0,$C15&gt;=$E15),P15,N15))))</f>
        <v>1104</v>
      </c>
      <c r="K15" s="95" t="n">
        <f aca="false">IF(AND($H15&lt;&gt;0, $C15&gt;=$H15),W15,IF(AND($G15&lt;&gt;0,$C15&gt;=$G15),U15,IF(AND($F15&lt;&gt;0,$C15&gt;=$F15),S15,IF(AND($E15&lt;&gt;0,$C15&gt;=$E15),Q15,O15))))</f>
        <v>3.05</v>
      </c>
      <c r="L15" s="95"/>
      <c r="M15" s="0" t="str">
        <f aca="false">Tarif_avec_Préparation_Commande!A15</f>
        <v>AUTRES SOLA G11</v>
      </c>
      <c r="N15" s="0" t="n">
        <f aca="false">Tarif_avec_Préparation_Commande!B15</f>
        <v>1104</v>
      </c>
      <c r="O15" s="95" t="n">
        <f aca="false">Tarif_avec_Préparation_Commande!C15</f>
        <v>3.05</v>
      </c>
      <c r="P15" s="0" t="n">
        <f aca="false">Tarif_avec_Préparation_Commande!D15</f>
        <v>1154</v>
      </c>
      <c r="Q15" s="95" t="n">
        <f aca="false">Tarif_avec_Préparation_Commande!E15</f>
        <v>2.55</v>
      </c>
      <c r="R15" s="94" t="n">
        <f aca="false">Tarif_avec_Préparation_Commande!F15</f>
        <v>0</v>
      </c>
      <c r="S15" s="95" t="n">
        <f aca="false">Tarif_avec_Préparation_Commande!G15</f>
        <v>0</v>
      </c>
      <c r="T15" s="94" t="n">
        <f aca="false">Tarif_avec_Préparation_Commande!H15</f>
        <v>0</v>
      </c>
      <c r="U15" s="95" t="n">
        <f aca="false">Tarif_avec_Préparation_Commande!I15</f>
        <v>0</v>
      </c>
    </row>
    <row r="16" customFormat="false" ht="12.8" hidden="false" customHeight="false" outlineLevel="0" collapsed="false">
      <c r="A16" s="90" t="n">
        <f aca="false">N16</f>
        <v>1008</v>
      </c>
      <c r="B16" s="0" t="str">
        <f aca="false">"CTR"&amp;N16</f>
        <v>CTR1008</v>
      </c>
      <c r="C16" s="0" t="n">
        <f aca="false">SUMIF(Bon_de_Commande!O$24:O$982,A16,Bon_de_Commande!C$24:C$982)</f>
        <v>0</v>
      </c>
      <c r="E16" s="111" t="n">
        <v>6</v>
      </c>
      <c r="J16" s="90" t="n">
        <f aca="false">IF(AND($H16&lt;&gt;0, $C16&gt;=$H16),V16,IF(AND($G16&lt;&gt;0,$C16&gt;=$G16),T16,IF(AND($F16&lt;&gt;0,$C16&gt;=$F16),R16,IF(AND($E16&lt;&gt;0,$C16&gt;=$E16),P16,N16))))</f>
        <v>1008</v>
      </c>
      <c r="K16" s="95" t="n">
        <f aca="false">IF(AND($H16&lt;&gt;0, $C16&gt;=$H16),W16,IF(AND($G16&lt;&gt;0,$C16&gt;=$G16),U16,IF(AND($F16&lt;&gt;0,$C16&gt;=$F16),S16,IF(AND($E16&lt;&gt;0,$C16&gt;=$E16),Q16,O16))))</f>
        <v>1.55</v>
      </c>
      <c r="L16" s="95"/>
      <c r="M16" s="0" t="str">
        <f aca="false">Tarif_avec_Préparation_Commande!A16</f>
        <v>AROMAT ANN G5/M5</v>
      </c>
      <c r="N16" s="0" t="n">
        <f aca="false">Tarif_avec_Préparation_Commande!B16</f>
        <v>1008</v>
      </c>
      <c r="O16" s="95" t="n">
        <f aca="false">Tarif_avec_Préparation_Commande!C16</f>
        <v>1.55</v>
      </c>
      <c r="P16" s="0" t="n">
        <f aca="false">Tarif_avec_Préparation_Commande!D16</f>
        <v>1058</v>
      </c>
      <c r="Q16" s="95" t="n">
        <f aca="false">Tarif_avec_Préparation_Commande!E16</f>
        <v>1.45</v>
      </c>
      <c r="R16" s="94" t="n">
        <f aca="false">Tarif_avec_Préparation_Commande!F16</f>
        <v>0</v>
      </c>
      <c r="S16" s="95" t="n">
        <f aca="false">Tarif_avec_Préparation_Commande!G16</f>
        <v>0</v>
      </c>
      <c r="T16" s="94" t="n">
        <f aca="false">Tarif_avec_Préparation_Commande!H16</f>
        <v>0</v>
      </c>
      <c r="U16" s="95" t="n">
        <f aca="false">Tarif_avec_Préparation_Commande!I16</f>
        <v>0</v>
      </c>
    </row>
    <row r="17" customFormat="false" ht="12.8" hidden="false" customHeight="false" outlineLevel="0" collapsed="false">
      <c r="A17" s="90" t="n">
        <f aca="false">N17</f>
        <v>1018</v>
      </c>
      <c r="B17" s="0" t="str">
        <f aca="false">"CTR"&amp;N17</f>
        <v>CTR1018</v>
      </c>
      <c r="C17" s="0" t="n">
        <f aca="false">SUMIF(Bon_de_Commande!O$24:O$982,A17,Bon_de_Commande!C$24:C$982)</f>
        <v>0</v>
      </c>
      <c r="E17" s="111" t="n">
        <v>6</v>
      </c>
      <c r="J17" s="90" t="n">
        <f aca="false">IF(AND($H17&lt;&gt;0, $C17&gt;=$H17),V17,IF(AND($G17&lt;&gt;0,$C17&gt;=$G17),T17,IF(AND($F17&lt;&gt;0,$C17&gt;=$F17),R17,IF(AND($E17&lt;&gt;0,$C17&gt;=$E17),P17,N17))))</f>
        <v>1018</v>
      </c>
      <c r="K17" s="95" t="n">
        <f aca="false">IF(AND($H17&lt;&gt;0, $C17&gt;=$H17),W17,IF(AND($G17&lt;&gt;0,$C17&gt;=$G17),U17,IF(AND($F17&lt;&gt;0,$C17&gt;=$F17),S17,IF(AND($E17&lt;&gt;0,$C17&gt;=$E17),Q17,O17))))</f>
        <v>1.55</v>
      </c>
      <c r="L17" s="95"/>
      <c r="M17" s="0" t="str">
        <f aca="false">Tarif_avec_Préparation_Commande!A17</f>
        <v>FLEURS ANN G5/M5</v>
      </c>
      <c r="N17" s="0" t="n">
        <f aca="false">Tarif_avec_Préparation_Commande!B17</f>
        <v>1018</v>
      </c>
      <c r="O17" s="95" t="n">
        <f aca="false">Tarif_avec_Préparation_Commande!C17</f>
        <v>1.55</v>
      </c>
      <c r="P17" s="0" t="n">
        <f aca="false">Tarif_avec_Préparation_Commande!D17</f>
        <v>1068</v>
      </c>
      <c r="Q17" s="95" t="n">
        <f aca="false">Tarif_avec_Préparation_Commande!E17</f>
        <v>1.45</v>
      </c>
      <c r="R17" s="94" t="n">
        <f aca="false">Tarif_avec_Préparation_Commande!F17</f>
        <v>0</v>
      </c>
      <c r="S17" s="95" t="n">
        <f aca="false">Tarif_avec_Préparation_Commande!G17</f>
        <v>0</v>
      </c>
      <c r="T17" s="94" t="n">
        <f aca="false">Tarif_avec_Préparation_Commande!H17</f>
        <v>0</v>
      </c>
      <c r="U17" s="95" t="n">
        <f aca="false">Tarif_avec_Préparation_Commande!I17</f>
        <v>0</v>
      </c>
    </row>
    <row r="18" customFormat="false" ht="12.8" hidden="false" customHeight="false" outlineLevel="0" collapsed="false">
      <c r="A18" s="90" t="n">
        <f aca="false">N18</f>
        <v>1009</v>
      </c>
      <c r="B18" s="0" t="str">
        <f aca="false">"CTR"&amp;N18</f>
        <v>CTR1009</v>
      </c>
      <c r="C18" s="0" t="n">
        <f aca="false">SUMIF(Bon_de_Commande!O$24:O$982,A18,Bon_de_Commande!C$24:C$982)</f>
        <v>0</v>
      </c>
      <c r="E18" s="111" t="n">
        <v>6</v>
      </c>
      <c r="J18" s="90" t="n">
        <f aca="false">IF(AND($H18&lt;&gt;0, $C18&gt;=$H18),V18,IF(AND($G18&lt;&gt;0,$C18&gt;=$G18),T18,IF(AND($F18&lt;&gt;0,$C18&gt;=$F18),R18,IF(AND($E18&lt;&gt;0,$C18&gt;=$E18),P18,N18))))</f>
        <v>1009</v>
      </c>
      <c r="K18" s="95" t="n">
        <f aca="false">IF(AND($H18&lt;&gt;0, $C18&gt;=$H18),W18,IF(AND($G18&lt;&gt;0,$C18&gt;=$G18),U18,IF(AND($F18&lt;&gt;0,$C18&gt;=$F18),S18,IF(AND($E18&lt;&gt;0,$C18&gt;=$E18),Q18,O18))))</f>
        <v>1.65</v>
      </c>
      <c r="L18" s="95"/>
      <c r="M18" s="0" t="str">
        <f aca="false">Tarif_avec_Préparation_Commande!A18</f>
        <v>BASILIC G5/M5</v>
      </c>
      <c r="N18" s="0" t="n">
        <f aca="false">Tarif_avec_Préparation_Commande!B18</f>
        <v>1009</v>
      </c>
      <c r="O18" s="95" t="n">
        <f aca="false">Tarif_avec_Préparation_Commande!C18</f>
        <v>1.65</v>
      </c>
      <c r="P18" s="0" t="n">
        <f aca="false">Tarif_avec_Préparation_Commande!D18</f>
        <v>1059</v>
      </c>
      <c r="Q18" s="95" t="n">
        <f aca="false">Tarif_avec_Préparation_Commande!E18</f>
        <v>1.55</v>
      </c>
      <c r="R18" s="94" t="n">
        <f aca="false">Tarif_avec_Préparation_Commande!F18</f>
        <v>0</v>
      </c>
      <c r="S18" s="95" t="n">
        <f aca="false">Tarif_avec_Préparation_Commande!G18</f>
        <v>0</v>
      </c>
      <c r="T18" s="94" t="n">
        <f aca="false">Tarif_avec_Préparation_Commande!H18</f>
        <v>0</v>
      </c>
      <c r="U18" s="95" t="n">
        <f aca="false">Tarif_avec_Préparation_Commande!I18</f>
        <v>0</v>
      </c>
    </row>
    <row r="19" customFormat="false" ht="12.8" hidden="false" customHeight="false" outlineLevel="0" collapsed="false">
      <c r="A19" s="90" t="n">
        <f aca="false">N19</f>
        <v>1010</v>
      </c>
      <c r="B19" s="0" t="str">
        <f aca="false">"CTR"&amp;N19</f>
        <v>CTR1010</v>
      </c>
      <c r="C19" s="0" t="n">
        <f aca="false">SUMIF(Bon_de_Commande!O$24:O$982,A19,Bon_de_Commande!C$24:C$982)</f>
        <v>0</v>
      </c>
      <c r="E19" s="111" t="n">
        <v>6</v>
      </c>
      <c r="J19" s="90" t="n">
        <f aca="false">IF(AND($H19&lt;&gt;0, $C19&gt;=$H19),V19,IF(AND($G19&lt;&gt;0,$C19&gt;=$G19),T19,IF(AND($F19&lt;&gt;0,$C19&gt;=$F19),R19,IF(AND($E19&lt;&gt;0,$C19&gt;=$E19),P19,N19))))</f>
        <v>1010</v>
      </c>
      <c r="K19" s="95" t="n">
        <f aca="false">IF(AND($H19&lt;&gt;0, $C19&gt;=$H19),W19,IF(AND($G19&lt;&gt;0,$C19&gt;=$G19),U19,IF(AND($F19&lt;&gt;0,$C19&gt;=$F19),S19,IF(AND($E19&lt;&gt;0,$C19&gt;=$E19),Q19,O19))))</f>
        <v>1.85</v>
      </c>
      <c r="L19" s="95"/>
      <c r="M19" s="0" t="str">
        <f aca="false">Tarif_avec_Préparation_Commande!A19</f>
        <v>AROM BISANNUELLES G5/M5</v>
      </c>
      <c r="N19" s="0" t="n">
        <f aca="false">Tarif_avec_Préparation_Commande!B19</f>
        <v>1010</v>
      </c>
      <c r="O19" s="95" t="n">
        <f aca="false">Tarif_avec_Préparation_Commande!C19</f>
        <v>1.85</v>
      </c>
      <c r="P19" s="0" t="n">
        <f aca="false">Tarif_avec_Préparation_Commande!D19</f>
        <v>1060</v>
      </c>
      <c r="Q19" s="95" t="n">
        <f aca="false">Tarif_avec_Préparation_Commande!E19</f>
        <v>1.75</v>
      </c>
      <c r="R19" s="94" t="n">
        <f aca="false">Tarif_avec_Préparation_Commande!F19</f>
        <v>0</v>
      </c>
      <c r="S19" s="95" t="n">
        <f aca="false">Tarif_avec_Préparation_Commande!G19</f>
        <v>0</v>
      </c>
      <c r="T19" s="94" t="n">
        <f aca="false">Tarif_avec_Préparation_Commande!H19</f>
        <v>0</v>
      </c>
      <c r="U19" s="95" t="n">
        <f aca="false">Tarif_avec_Préparation_Commande!I19</f>
        <v>0</v>
      </c>
    </row>
    <row r="20" customFormat="false" ht="12.8" hidden="false" customHeight="false" outlineLevel="0" collapsed="false">
      <c r="A20" s="90" t="n">
        <f aca="false">N20</f>
        <v>1038</v>
      </c>
      <c r="B20" s="0" t="str">
        <f aca="false">"CTR"&amp;N20</f>
        <v>CTR1038</v>
      </c>
      <c r="C20" s="0" t="n">
        <f aca="false">SUMIF(Bon_de_Commande!O$24:O$982,A20,Bon_de_Commande!C$24:C$982)</f>
        <v>0</v>
      </c>
      <c r="E20" s="111" t="n">
        <v>6</v>
      </c>
      <c r="J20" s="90" t="n">
        <f aca="false">IF(AND($H20&lt;&gt;0, $C20&gt;=$H20),V20,IF(AND($G20&lt;&gt;0,$C20&gt;=$G20),T20,IF(AND($F20&lt;&gt;0,$C20&gt;=$F20),R20,IF(AND($E20&lt;&gt;0,$C20&gt;=$E20),P20,N20))))</f>
        <v>1038</v>
      </c>
      <c r="K20" s="95" t="n">
        <f aca="false">IF(AND($H20&lt;&gt;0, $C20&gt;=$H20),W20,IF(AND($G20&lt;&gt;0,$C20&gt;=$G20),U20,IF(AND($F20&lt;&gt;0,$C20&gt;=$F20),S20,IF(AND($E20&lt;&gt;0,$C20&gt;=$E20),Q20,O20))))</f>
        <v>1.85</v>
      </c>
      <c r="M20" s="0" t="str">
        <f aca="false">Tarif_avec_Préparation_Commande!A20</f>
        <v>FLEURS BISAN G5/M5</v>
      </c>
      <c r="N20" s="0" t="n">
        <f aca="false">Tarif_avec_Préparation_Commande!B20</f>
        <v>1038</v>
      </c>
      <c r="O20" s="95" t="n">
        <f aca="false">Tarif_avec_Préparation_Commande!C20</f>
        <v>1.85</v>
      </c>
      <c r="P20" s="0" t="n">
        <f aca="false">Tarif_avec_Préparation_Commande!D20</f>
        <v>1072</v>
      </c>
      <c r="Q20" s="95" t="n">
        <f aca="false">Tarif_avec_Préparation_Commande!E20</f>
        <v>1.75</v>
      </c>
      <c r="R20" s="94" t="n">
        <f aca="false">Tarif_avec_Préparation_Commande!F20</f>
        <v>0</v>
      </c>
      <c r="S20" s="95" t="n">
        <f aca="false">Tarif_avec_Préparation_Commande!G20</f>
        <v>0</v>
      </c>
      <c r="T20" s="94" t="n">
        <f aca="false">Tarif_avec_Préparation_Commande!H20</f>
        <v>0</v>
      </c>
      <c r="U20" s="95" t="n">
        <f aca="false">Tarif_avec_Préparation_Commande!I20</f>
        <v>0</v>
      </c>
    </row>
    <row r="21" customFormat="false" ht="12.8" hidden="false" customHeight="false" outlineLevel="0" collapsed="false">
      <c r="A21" s="90" t="n">
        <f aca="false">N21</f>
        <v>1011</v>
      </c>
      <c r="B21" s="0" t="str">
        <f aca="false">"CTR"&amp;N21</f>
        <v>CTR1011</v>
      </c>
      <c r="C21" s="0" t="n">
        <f aca="false">SUMIF(Bon_de_Commande!O$24:O$982,A21,Bon_de_Commande!C$24:C$982)</f>
        <v>0</v>
      </c>
      <c r="E21" s="111" t="n">
        <v>6</v>
      </c>
      <c r="J21" s="90" t="n">
        <f aca="false">IF(AND($H21&lt;&gt;0, $C21&gt;=$H21),V21,IF(AND($G21&lt;&gt;0,$C21&gt;=$G21),T21,IF(AND($F21&lt;&gt;0,$C21&gt;=$F21),R21,IF(AND($E21&lt;&gt;0,$C21&gt;=$E21),P21,N21))))</f>
        <v>1011</v>
      </c>
      <c r="K21" s="95" t="n">
        <f aca="false">IF(AND($H21&lt;&gt;0, $C21&gt;=$H21),W21,IF(AND($G21&lt;&gt;0,$C21&gt;=$G21),U21,IF(AND($F21&lt;&gt;0,$C21&gt;=$F21),S21,IF(AND($E21&lt;&gt;0,$C21&gt;=$E21),Q21,O21))))</f>
        <v>2.85</v>
      </c>
      <c r="M21" s="0" t="str">
        <f aca="false">Tarif_avec_Préparation_Commande!A21</f>
        <v>AROMAT VIV G5 &lt;1 A</v>
      </c>
      <c r="N21" s="0" t="n">
        <f aca="false">Tarif_avec_Préparation_Commande!B21</f>
        <v>1011</v>
      </c>
      <c r="O21" s="95" t="n">
        <f aca="false">Tarif_avec_Préparation_Commande!C21</f>
        <v>2.85</v>
      </c>
      <c r="P21" s="0" t="n">
        <f aca="false">Tarif_avec_Préparation_Commande!D21</f>
        <v>1061</v>
      </c>
      <c r="Q21" s="95" t="n">
        <f aca="false">Tarif_avec_Préparation_Commande!E21</f>
        <v>2.6</v>
      </c>
      <c r="R21" s="0" t="n">
        <f aca="false">Tarif_avec_Préparation_Commande!F21</f>
        <v>0</v>
      </c>
      <c r="S21" s="95" t="n">
        <f aca="false">Tarif_avec_Préparation_Commande!G21</f>
        <v>0</v>
      </c>
      <c r="T21" s="0" t="n">
        <f aca="false">Tarif_avec_Préparation_Commande!H21</f>
        <v>0</v>
      </c>
      <c r="U21" s="95" t="n">
        <f aca="false">Tarif_avec_Préparation_Commande!I21</f>
        <v>0</v>
      </c>
    </row>
    <row r="22" customFormat="false" ht="12.8" hidden="false" customHeight="false" outlineLevel="0" collapsed="false">
      <c r="A22" s="90" t="n">
        <f aca="false">N22</f>
        <v>1016</v>
      </c>
      <c r="B22" s="0" t="str">
        <f aca="false">"CTR"&amp;N22</f>
        <v>CTR1016</v>
      </c>
      <c r="C22" s="0" t="n">
        <f aca="false">SUMIF(Bon_de_Commande!O$24:O$982,A22,Bon_de_Commande!C$24:C$982)</f>
        <v>0</v>
      </c>
      <c r="E22" s="111" t="n">
        <v>6</v>
      </c>
      <c r="J22" s="90" t="n">
        <f aca="false">IF(AND($H22&lt;&gt;0, $C22&gt;=$H22),V22,IF(AND($G22&lt;&gt;0,$C22&gt;=$G22),T22,IF(AND($F22&lt;&gt;0,$C22&gt;=$F22),R22,IF(AND($E22&lt;&gt;0,$C22&gt;=$E22),P22,N22))))</f>
        <v>1016</v>
      </c>
      <c r="K22" s="95" t="n">
        <f aca="false">IF(AND($H22&lt;&gt;0, $C22&gt;=$H22),W22,IF(AND($G22&lt;&gt;0,$C22&gt;=$G22),U22,IF(AND($F22&lt;&gt;0,$C22&gt;=$F22),S22,IF(AND($E22&lt;&gt;0,$C22&gt;=$E22),Q22,O22))))</f>
        <v>2.85</v>
      </c>
      <c r="M22" s="0" t="str">
        <f aca="false">Tarif_avec_Préparation_Commande!A22</f>
        <v>FLEURS VIV G5 &lt;1 A</v>
      </c>
      <c r="N22" s="0" t="n">
        <f aca="false">Tarif_avec_Préparation_Commande!B22</f>
        <v>1016</v>
      </c>
      <c r="O22" s="95" t="n">
        <f aca="false">Tarif_avec_Préparation_Commande!C22</f>
        <v>2.85</v>
      </c>
      <c r="P22" s="0" t="n">
        <f aca="false">Tarif_avec_Préparation_Commande!D22</f>
        <v>1069</v>
      </c>
      <c r="Q22" s="95" t="n">
        <f aca="false">Tarif_avec_Préparation_Commande!E22</f>
        <v>2.3</v>
      </c>
      <c r="R22" s="0" t="n">
        <f aca="false">Tarif_avec_Préparation_Commande!F22</f>
        <v>0</v>
      </c>
      <c r="S22" s="95" t="n">
        <f aca="false">Tarif_avec_Préparation_Commande!G22</f>
        <v>0</v>
      </c>
      <c r="T22" s="0" t="n">
        <f aca="false">Tarif_avec_Préparation_Commande!H22</f>
        <v>0</v>
      </c>
      <c r="U22" s="95" t="n">
        <f aca="false">Tarif_avec_Préparation_Commande!I22</f>
        <v>0</v>
      </c>
    </row>
    <row r="23" customFormat="false" ht="12.8" hidden="false" customHeight="false" outlineLevel="0" collapsed="false">
      <c r="A23" s="90" t="n">
        <f aca="false">N23</f>
        <v>1020</v>
      </c>
      <c r="B23" s="0" t="str">
        <f aca="false">"CTR"&amp;N23</f>
        <v>CTR1020</v>
      </c>
      <c r="C23" s="0" t="n">
        <f aca="false">SUMIF(Bon_de_Commande!O$24:O$982,A23,Bon_de_Commande!C$24:C$982)</f>
        <v>0</v>
      </c>
      <c r="E23" s="111" t="n">
        <v>6</v>
      </c>
      <c r="J23" s="90" t="n">
        <f aca="false">IF(AND($H23&lt;&gt;0, $C23&gt;=$H23),V23,IF(AND($G23&lt;&gt;0,$C23&gt;=$G23),T23,IF(AND($F23&lt;&gt;0,$C23&gt;=$F23),R23,IF(AND($E23&lt;&gt;0,$C23&gt;=$E23),P23,N23))))</f>
        <v>1020</v>
      </c>
      <c r="K23" s="95" t="n">
        <f aca="false">IF(AND($H23&lt;&gt;0, $C23&gt;=$H23),W23,IF(AND($G23&lt;&gt;0,$C23&gt;=$G23),U23,IF(AND($F23&lt;&gt;0,$C23&gt;=$F23),S23,IF(AND($E23&lt;&gt;0,$C23&gt;=$E23),Q23,O23))))</f>
        <v>2.75</v>
      </c>
      <c r="M23" s="0" t="str">
        <f aca="false">Tarif_avec_Préparation_Commande!A23</f>
        <v>FL ET AROM ANN G11/M8</v>
      </c>
      <c r="N23" s="0" t="n">
        <f aca="false">Tarif_avec_Préparation_Commande!B23</f>
        <v>1020</v>
      </c>
      <c r="O23" s="95" t="n">
        <f aca="false">Tarif_avec_Préparation_Commande!C23</f>
        <v>2.75</v>
      </c>
      <c r="P23" s="0" t="n">
        <f aca="false">Tarif_avec_Préparation_Commande!D23</f>
        <v>1070</v>
      </c>
      <c r="Q23" s="95" t="n">
        <f aca="false">Tarif_avec_Préparation_Commande!E23</f>
        <v>2.35</v>
      </c>
      <c r="R23" s="94" t="n">
        <f aca="false">Tarif_avec_Préparation_Commande!F23</f>
        <v>0</v>
      </c>
      <c r="S23" s="95" t="n">
        <f aca="false">Tarif_avec_Préparation_Commande!G23</f>
        <v>0</v>
      </c>
      <c r="T23" s="94" t="n">
        <f aca="false">Tarif_avec_Préparation_Commande!H23</f>
        <v>0</v>
      </c>
      <c r="U23" s="95" t="n">
        <f aca="false">Tarif_avec_Préparation_Commande!I23</f>
        <v>0</v>
      </c>
    </row>
    <row r="24" customFormat="false" ht="12.8" hidden="false" customHeight="false" outlineLevel="0" collapsed="false">
      <c r="A24" s="90" t="n">
        <f aca="false">N24</f>
        <v>1106</v>
      </c>
      <c r="B24" s="0" t="str">
        <f aca="false">"CTR"&amp;N24</f>
        <v>CTR1106</v>
      </c>
      <c r="C24" s="0" t="n">
        <f aca="false">SUMIF(Bon_de_Commande!O$24:O$982,A24,Bon_de_Commande!C$24:C$982)</f>
        <v>0</v>
      </c>
      <c r="E24" s="111" t="n">
        <v>6</v>
      </c>
      <c r="J24" s="90" t="n">
        <f aca="false">IF(AND($H24&lt;&gt;0, $C24&gt;=$H24),V24,IF(AND($G24&lt;&gt;0,$C24&gt;=$G24),T24,IF(AND($F24&lt;&gt;0,$C24&gt;=$F24),R24,IF(AND($E24&lt;&gt;0,$C24&gt;=$E24),P24,N24))))</f>
        <v>1106</v>
      </c>
      <c r="K24" s="95" t="n">
        <f aca="false">IF(AND($H24&lt;&gt;0, $C24&gt;=$H24),W24,IF(AND($G24&lt;&gt;0,$C24&gt;=$G24),U24,IF(AND($F24&lt;&gt;0,$C24&gt;=$F24),S24,IF(AND($E24&lt;&gt;0,$C24&gt;=$E24),Q24,O24))))</f>
        <v>2.85</v>
      </c>
      <c r="M24" s="0" t="str">
        <f aca="false">Tarif_avec_Préparation_Commande!A24</f>
        <v>FLEURS ET AROM BIS G11</v>
      </c>
      <c r="N24" s="0" t="n">
        <f aca="false">Tarif_avec_Préparation_Commande!B24</f>
        <v>1106</v>
      </c>
      <c r="O24" s="95" t="n">
        <f aca="false">Tarif_avec_Préparation_Commande!C24</f>
        <v>2.85</v>
      </c>
      <c r="P24" s="0" t="n">
        <f aca="false">Tarif_avec_Préparation_Commande!D24</f>
        <v>1156</v>
      </c>
      <c r="Q24" s="95" t="n">
        <f aca="false">Tarif_avec_Préparation_Commande!E24</f>
        <v>2.55</v>
      </c>
      <c r="R24" s="94" t="n">
        <f aca="false">Tarif_avec_Préparation_Commande!F24</f>
        <v>0</v>
      </c>
      <c r="S24" s="95" t="n">
        <f aca="false">Tarif_avec_Préparation_Commande!G24</f>
        <v>0</v>
      </c>
      <c r="T24" s="94" t="n">
        <f aca="false">Tarif_avec_Préparation_Commande!H24</f>
        <v>0</v>
      </c>
      <c r="U24" s="95" t="n">
        <f aca="false">Tarif_avec_Préparation_Commande!I24</f>
        <v>0</v>
      </c>
    </row>
    <row r="25" customFormat="false" ht="12.8" hidden="false" customHeight="false" outlineLevel="0" collapsed="false">
      <c r="A25" s="90" t="n">
        <f aca="false">N25</f>
        <v>1107</v>
      </c>
      <c r="B25" s="0" t="str">
        <f aca="false">"CTR"&amp;N25</f>
        <v>CTR1107</v>
      </c>
      <c r="C25" s="0" t="n">
        <f aca="false">SUMIF(Bon_de_Commande!O$24:O$982,A25,Bon_de_Commande!C$24:C$982)</f>
        <v>0</v>
      </c>
      <c r="E25" s="111" t="n">
        <v>6</v>
      </c>
      <c r="J25" s="90" t="n">
        <f aca="false">IF(AND($H25&lt;&gt;0, $C25&gt;=$H25),V25,IF(AND($G25&lt;&gt;0,$C25&gt;=$G25),T25,IF(AND($F25&lt;&gt;0,$C25&gt;=$F25),R25,IF(AND($E25&lt;&gt;0,$C25&gt;=$E25),P25,N25))))</f>
        <v>1107</v>
      </c>
      <c r="K25" s="95" t="n">
        <f aca="false">IF(AND($H25&lt;&gt;0, $C25&gt;=$H25),W25,IF(AND($G25&lt;&gt;0,$C25&gt;=$G25),U25,IF(AND($F25&lt;&gt;0,$C25&gt;=$F25),S25,IF(AND($E25&lt;&gt;0,$C25&gt;=$E25),Q25,O25))))</f>
        <v>5.05</v>
      </c>
      <c r="M25" s="0" t="str">
        <f aca="false">Tarif_avec_Préparation_Commande!A25</f>
        <v>FLEURS ET AROM VIV G11</v>
      </c>
      <c r="N25" s="0" t="n">
        <f aca="false">Tarif_avec_Préparation_Commande!B25</f>
        <v>1107</v>
      </c>
      <c r="O25" s="95" t="n">
        <f aca="false">Tarif_avec_Préparation_Commande!C25</f>
        <v>5.05</v>
      </c>
      <c r="P25" s="0" t="n">
        <f aca="false">Tarif_avec_Préparation_Commande!D25</f>
        <v>1157</v>
      </c>
      <c r="Q25" s="95" t="n">
        <f aca="false">Tarif_avec_Préparation_Commande!E25</f>
        <v>4.6</v>
      </c>
      <c r="R25" s="94" t="n">
        <f aca="false">Tarif_avec_Préparation_Commande!F25</f>
        <v>0</v>
      </c>
      <c r="S25" s="95" t="n">
        <f aca="false">Tarif_avec_Préparation_Commande!G25</f>
        <v>0</v>
      </c>
      <c r="T25" s="94" t="n">
        <f aca="false">Tarif_avec_Préparation_Commande!H25</f>
        <v>0</v>
      </c>
      <c r="U25" s="95" t="n">
        <f aca="false">Tarif_avec_Préparation_Commande!I25</f>
        <v>0</v>
      </c>
    </row>
    <row r="26" s="117" customFormat="true" ht="12.8" hidden="false" customHeight="false" outlineLevel="0" collapsed="false">
      <c r="A26" s="116" t="n">
        <f aca="false">N26</f>
        <v>1108</v>
      </c>
      <c r="B26" s="117" t="str">
        <f aca="false">"CTR"&amp;N26</f>
        <v>CTR1108</v>
      </c>
      <c r="C26" s="118" t="n">
        <f aca="false">SUMIF(Bon_de_Commande!O$24:O$982,A26,Bon_de_Commande!C$24:C$982)</f>
        <v>0</v>
      </c>
      <c r="E26" s="111"/>
      <c r="F26" s="111"/>
      <c r="G26" s="111"/>
      <c r="H26" s="111"/>
      <c r="J26" s="116" t="n">
        <f aca="false">IF(AND($H26&lt;&gt;0, $C26&gt;=$H26),V26,IF(AND($G26&lt;&gt;0,$C26&gt;=$G26),T26,IF(AND($F26&lt;&gt;0,$C26&gt;=$F26),R26,IF(AND($E26&lt;&gt;0,$C26&gt;=$E26),P26,N26))))</f>
        <v>1108</v>
      </c>
      <c r="K26" s="119" t="n">
        <f aca="false">IF(AND($H26&lt;&gt;0, $C26&gt;=$H26),W26,IF(AND($G26&lt;&gt;0,$C26&gt;=$G26),U26,IF(AND($F26&lt;&gt;0,$C26&gt;=$F26),S26,IF(AND($E26&lt;&gt;0,$C26&gt;=$E26),Q26,O26))))</f>
        <v>8.1</v>
      </c>
      <c r="M26" s="117" t="str">
        <f aca="false">Tarif_avec_Préparation_Commande!A26</f>
        <v>FLEURS ET AROM VIV G17</v>
      </c>
      <c r="N26" s="117" t="n">
        <f aca="false">Tarif_avec_Préparation_Commande!B26</f>
        <v>1108</v>
      </c>
      <c r="O26" s="119" t="n">
        <f aca="false">Tarif_avec_Préparation_Commande!C26</f>
        <v>8.1</v>
      </c>
      <c r="P26" s="117" t="n">
        <f aca="false">Tarif_avec_Préparation_Commande!D26</f>
        <v>0</v>
      </c>
      <c r="Q26" s="119" t="n">
        <f aca="false">Tarif_avec_Préparation_Commande!E26</f>
        <v>0</v>
      </c>
      <c r="R26" s="94" t="n">
        <f aca="false">Tarif_avec_Préparation_Commande!F26</f>
        <v>0</v>
      </c>
      <c r="S26" s="119" t="n">
        <f aca="false">Tarif_avec_Préparation_Commande!G26</f>
        <v>0</v>
      </c>
      <c r="T26" s="94" t="n">
        <f aca="false">Tarif_avec_Préparation_Commande!H26</f>
        <v>0</v>
      </c>
      <c r="U26" s="119" t="n">
        <f aca="false">Tarif_avec_Préparation_Commande!I26</f>
        <v>0</v>
      </c>
      <c r="V26" s="0"/>
      <c r="W26" s="0"/>
    </row>
    <row r="27" s="117" customFormat="true" ht="12.8" hidden="false" customHeight="false" outlineLevel="0" collapsed="false">
      <c r="A27" s="116" t="n">
        <f aca="false">N27</f>
        <v>1497</v>
      </c>
      <c r="B27" s="117" t="str">
        <f aca="false">"CTR"&amp;N27</f>
        <v>CTR1497</v>
      </c>
      <c r="C27" s="118" t="n">
        <f aca="false">SUMIF(Bon_de_Commande!O$24:O$982,A27,Bon_de_Commande!C$24:C$982)</f>
        <v>0</v>
      </c>
      <c r="E27" s="111"/>
      <c r="F27" s="111"/>
      <c r="G27" s="111"/>
      <c r="H27" s="111"/>
      <c r="J27" s="116" t="n">
        <f aca="false">IF(AND($H27&lt;&gt;0, $C27&gt;=$H27),V27,IF(AND($G27&lt;&gt;0,$C27&gt;=$G27),T27,IF(AND($F27&lt;&gt;0,$C27&gt;=$F27),R27,IF(AND($E27&lt;&gt;0,$C27&gt;=$E27),P27,N27))))</f>
        <v>1497</v>
      </c>
      <c r="K27" s="119" t="n">
        <f aca="false">IF(AND($H27&lt;&gt;0, $C27&gt;=$H27),W27,IF(AND($G27&lt;&gt;0,$C27&gt;=$G27),U27,IF(AND($F27&lt;&gt;0,$C27&gt;=$F27),S27,IF(AND($E27&lt;&gt;0,$C27&gt;=$E27),Q27,O27))))</f>
        <v>1.5</v>
      </c>
      <c r="M27" s="117" t="str">
        <f aca="false">Tarif_avec_Préparation_Commande!A27</f>
        <v>CAGETTE</v>
      </c>
      <c r="N27" s="117" t="n">
        <f aca="false">Tarif_avec_Préparation_Commande!B27</f>
        <v>1497</v>
      </c>
      <c r="O27" s="119" t="n">
        <f aca="false">Tarif_avec_Préparation_Commande!C27</f>
        <v>1.5</v>
      </c>
      <c r="P27" s="117" t="n">
        <f aca="false">Tarif_avec_Préparation_Commande!D27</f>
        <v>0</v>
      </c>
      <c r="Q27" s="119" t="n">
        <f aca="false">Tarif_avec_Préparation_Commande!E27</f>
        <v>0</v>
      </c>
      <c r="R27" s="94" t="n">
        <f aca="false">Tarif_avec_Préparation_Commande!F27</f>
        <v>0</v>
      </c>
      <c r="S27" s="119" t="n">
        <f aca="false">Tarif_avec_Préparation_Commande!G27</f>
        <v>0</v>
      </c>
      <c r="T27" s="94" t="n">
        <f aca="false">Tarif_avec_Préparation_Commande!H27</f>
        <v>0</v>
      </c>
      <c r="U27" s="119" t="n">
        <f aca="false">Tarif_avec_Préparation_Commande!I27</f>
        <v>0</v>
      </c>
      <c r="V27" s="0"/>
      <c r="W27" s="0"/>
    </row>
    <row r="28" customFormat="false" ht="12.8" hidden="false" customHeight="false" outlineLevel="0" collapsed="false">
      <c r="A28" s="90" t="n">
        <f aca="false">N28</f>
        <v>0</v>
      </c>
      <c r="B28" s="0" t="str">
        <f aca="false">"CTR"&amp;N28</f>
        <v>CTR0</v>
      </c>
      <c r="C28" s="0" t="n">
        <f aca="false">SUMIF(Bon_de_Commande!O$24:O$982,A28,Bon_de_Commande!C$24:C$982)</f>
        <v>0</v>
      </c>
      <c r="J28" s="90" t="n">
        <f aca="false">IF(AND($H28&lt;&gt;0, $C28&gt;=$H28),V28,IF(AND($G28&lt;&gt;0,$C28&gt;=$G28),T28,IF(AND($F28&lt;&gt;0,$C28&gt;=$F28),R28,IF(AND($E28&lt;&gt;0,$C28&gt;=$E28),P28,N28))))</f>
        <v>0</v>
      </c>
      <c r="K28" s="95" t="n">
        <f aca="false">IF(AND($H28&lt;&gt;0, $C28&gt;=$H28),W28,IF(AND($G28&lt;&gt;0,$C28&gt;=$G28),U28,IF(AND($F28&lt;&gt;0,$C28&gt;=$F28),S28,IF(AND($E28&lt;&gt;0,$C28&gt;=$E28),Q28,O28))))</f>
        <v>0</v>
      </c>
      <c r="M28" s="0" t="n">
        <f aca="false">Tarif_avec_Préparation_Commande!A28</f>
        <v>0</v>
      </c>
      <c r="N28" s="0" t="n">
        <f aca="false">Tarif_avec_Préparation_Commande!B28</f>
        <v>0</v>
      </c>
      <c r="O28" s="95" t="n">
        <f aca="false">Tarif_avec_Préparation_Commande!C28</f>
        <v>0</v>
      </c>
      <c r="P28" s="0" t="n">
        <f aca="false">Tarif_avec_Préparation_Commande!D28</f>
        <v>0</v>
      </c>
      <c r="Q28" s="95" t="n">
        <f aca="false">Tarif_avec_Préparation_Commande!E28</f>
        <v>0</v>
      </c>
      <c r="R28" s="94" t="n">
        <f aca="false">Tarif_avec_Préparation_Commande!F28</f>
        <v>0</v>
      </c>
      <c r="S28" s="95" t="n">
        <f aca="false">Tarif_avec_Préparation_Commande!G28</f>
        <v>0</v>
      </c>
      <c r="T28" s="94" t="n">
        <f aca="false">Tarif_avec_Préparation_Commande!H28</f>
        <v>0</v>
      </c>
      <c r="U28" s="95" t="n">
        <f aca="false">Tarif_avec_Préparation_Commande!I28</f>
        <v>0</v>
      </c>
    </row>
    <row r="29" customFormat="false" ht="12.8" hidden="false" customHeight="false" outlineLevel="0" collapsed="false">
      <c r="A29" s="90" t="str">
        <f aca="false">N29</f>
        <v>à l'unité</v>
      </c>
      <c r="B29" s="0" t="str">
        <f aca="false">"CTR"&amp;N29</f>
        <v>CTRà l'unité</v>
      </c>
      <c r="C29" s="0" t="n">
        <f aca="false">SUMIF(Bon_de_Commande!O$24:O$982,A29,Bon_de_Commande!C$24:C$982)</f>
        <v>0</v>
      </c>
      <c r="J29" s="90" t="str">
        <f aca="false">IF(AND($H29&lt;&gt;0, $C29&gt;=$H29),V29,IF(AND($G29&lt;&gt;0,$C29&gt;=$G29),T29,IF(AND($F29&lt;&gt;0,$C29&gt;=$F29),R29,IF(AND($E29&lt;&gt;0,$C29&gt;=$E29),P29,N29))))</f>
        <v>à l'unité</v>
      </c>
      <c r="K29" s="95" t="n">
        <f aca="false">IF(AND($H29&lt;&gt;0, $C29&gt;=$H29),W29,IF(AND($G29&lt;&gt;0,$C29&gt;=$G29),U29,IF(AND($F29&lt;&gt;0,$C29&gt;=$F29),S29,IF(AND($E29&lt;&gt;0,$C29&gt;=$E29),Q29,O29))))</f>
        <v>0</v>
      </c>
      <c r="M29" s="0" t="str">
        <f aca="false">Tarif_avec_Préparation_Commande!A29</f>
        <v>3   FRUITS ROUGES (LE PLANT)</v>
      </c>
      <c r="N29" s="0" t="str">
        <f aca="false">Tarif_avec_Préparation_Commande!B29</f>
        <v>à l'unité</v>
      </c>
      <c r="O29" s="95" t="n">
        <f aca="false">Tarif_avec_Préparation_Commande!C29</f>
        <v>0</v>
      </c>
      <c r="P29" s="0" t="str">
        <f aca="false">Tarif_avec_Préparation_Commande!D29</f>
        <v>≥ 6</v>
      </c>
      <c r="Q29" s="95" t="n">
        <f aca="false">Tarif_avec_Préparation_Commande!E29</f>
        <v>0</v>
      </c>
      <c r="R29" s="0" t="n">
        <f aca="false">Tarif_avec_Préparation_Commande!F29</f>
        <v>0</v>
      </c>
      <c r="S29" s="95" t="n">
        <f aca="false">Tarif_avec_Préparation_Commande!G29</f>
        <v>0</v>
      </c>
      <c r="T29" s="0" t="n">
        <f aca="false">Tarif_avec_Préparation_Commande!H29</f>
        <v>0</v>
      </c>
      <c r="U29" s="95" t="n">
        <f aca="false">Tarif_avec_Préparation_Commande!I29</f>
        <v>0</v>
      </c>
    </row>
    <row r="30" customFormat="false" ht="12.8" hidden="false" customHeight="false" outlineLevel="0" collapsed="false">
      <c r="A30" s="90" t="n">
        <f aca="false">N30</f>
        <v>1012</v>
      </c>
      <c r="B30" s="0" t="str">
        <f aca="false">"CTR"&amp;N30</f>
        <v>CTR1012</v>
      </c>
      <c r="C30" s="0" t="n">
        <f aca="false">SUMIF(Bon_de_Commande!O$24:O$982,A30,Bon_de_Commande!C$24:C$982)</f>
        <v>0</v>
      </c>
      <c r="E30" s="111" t="n">
        <v>6</v>
      </c>
      <c r="J30" s="90" t="n">
        <f aca="false">IF(AND($H30&lt;&gt;0, $C30&gt;=$H30),V30,IF(AND($G30&lt;&gt;0,$C30&gt;=$G30),T30,IF(AND($F30&lt;&gt;0,$C30&gt;=$F30),R30,IF(AND($E30&lt;&gt;0,$C30&gt;=$E30),P30,N30))))</f>
        <v>1012</v>
      </c>
      <c r="K30" s="95" t="n">
        <f aca="false">IF(AND($H30&lt;&gt;0, $C30&gt;=$H30),W30,IF(AND($G30&lt;&gt;0,$C30&gt;=$G30),U30,IF(AND($F30&lt;&gt;0,$C30&gt;=$F30),S30,IF(AND($E30&lt;&gt;0,$C30&gt;=$E30),Q30,O30))))</f>
        <v>2.85</v>
      </c>
      <c r="M30" s="0" t="str">
        <f aca="false">Tarif_avec_Préparation_Commande!A30</f>
        <v>FRAISIERS G5</v>
      </c>
      <c r="N30" s="0" t="n">
        <f aca="false">Tarif_avec_Préparation_Commande!B30</f>
        <v>1012</v>
      </c>
      <c r="O30" s="95" t="n">
        <f aca="false">Tarif_avec_Préparation_Commande!C30</f>
        <v>2.85</v>
      </c>
      <c r="P30" s="0" t="n">
        <f aca="false">Tarif_avec_Préparation_Commande!D30</f>
        <v>1062</v>
      </c>
      <c r="Q30" s="95" t="n">
        <f aca="false">Tarif_avec_Préparation_Commande!E30</f>
        <v>2.3</v>
      </c>
      <c r="R30" s="94" t="n">
        <f aca="false">Tarif_avec_Préparation_Commande!F30</f>
        <v>0</v>
      </c>
      <c r="S30" s="95" t="n">
        <f aca="false">Tarif_avec_Préparation_Commande!G30</f>
        <v>0</v>
      </c>
      <c r="T30" s="94" t="n">
        <f aca="false">Tarif_avec_Préparation_Commande!H30</f>
        <v>0</v>
      </c>
      <c r="U30" s="95" t="n">
        <f aca="false">Tarif_avec_Préparation_Commande!I30</f>
        <v>0</v>
      </c>
    </row>
    <row r="31" customFormat="false" ht="12.8" hidden="false" customHeight="false" outlineLevel="0" collapsed="false">
      <c r="A31" s="90" t="n">
        <f aca="false">N31</f>
        <v>1013</v>
      </c>
      <c r="B31" s="0" t="str">
        <f aca="false">"CTR"&amp;N31</f>
        <v>CTR1013</v>
      </c>
      <c r="C31" s="0" t="n">
        <f aca="false">SUMIF(Bon_de_Commande!O$24:O$982,A31,Bon_de_Commande!C$24:C$982)</f>
        <v>0</v>
      </c>
      <c r="E31" s="111" t="n">
        <v>6</v>
      </c>
      <c r="J31" s="90" t="n">
        <f aca="false">IF(AND($H31&lt;&gt;0, $C31&gt;=$H31),V31,IF(AND($G31&lt;&gt;0,$C31&gt;=$G31),T31,IF(AND($F31&lt;&gt;0,$C31&gt;=$F31),R31,IF(AND($E31&lt;&gt;0,$C31&gt;=$E31),P31,N31))))</f>
        <v>1013</v>
      </c>
      <c r="K31" s="95" t="n">
        <f aca="false">IF(AND($H31&lt;&gt;0, $C31&gt;=$H31),W31,IF(AND($G31&lt;&gt;0,$C31&gt;=$G31),U31,IF(AND($F31&lt;&gt;0,$C31&gt;=$F31),S31,IF(AND($E31&lt;&gt;0,$C31&gt;=$E31),Q31,O31))))</f>
        <v>4</v>
      </c>
      <c r="M31" s="0" t="str">
        <f aca="false">Tarif_avec_Préparation_Commande!A31</f>
        <v>FRUITS ROUGES 1 AN G5</v>
      </c>
      <c r="N31" s="0" t="n">
        <f aca="false">Tarif_avec_Préparation_Commande!B31</f>
        <v>1013</v>
      </c>
      <c r="O31" s="95" t="n">
        <f aca="false">Tarif_avec_Préparation_Commande!C31</f>
        <v>4</v>
      </c>
      <c r="P31" s="0" t="n">
        <f aca="false">Tarif_avec_Préparation_Commande!D31</f>
        <v>1063</v>
      </c>
      <c r="Q31" s="95" t="n">
        <f aca="false">Tarif_avec_Préparation_Commande!E31</f>
        <v>3.1</v>
      </c>
      <c r="R31" s="94" t="n">
        <f aca="false">Tarif_avec_Préparation_Commande!F31</f>
        <v>0</v>
      </c>
      <c r="S31" s="95" t="n">
        <f aca="false">Tarif_avec_Préparation_Commande!G31</f>
        <v>0</v>
      </c>
      <c r="T31" s="94" t="n">
        <f aca="false">Tarif_avec_Préparation_Commande!H31</f>
        <v>0</v>
      </c>
      <c r="U31" s="95" t="n">
        <f aca="false">Tarif_avec_Préparation_Commande!I31</f>
        <v>0</v>
      </c>
    </row>
    <row r="32" customFormat="false" ht="12.8" hidden="false" customHeight="false" outlineLevel="0" collapsed="false">
      <c r="A32" s="90" t="n">
        <f aca="false">N32</f>
        <v>1014</v>
      </c>
      <c r="B32" s="0" t="str">
        <f aca="false">"CTR"&amp;N32</f>
        <v>CTR1014</v>
      </c>
      <c r="C32" s="0" t="n">
        <f aca="false">SUMIF(Bon_de_Commande!O$24:O$982,A32,Bon_de_Commande!C$24:C$982)</f>
        <v>0</v>
      </c>
      <c r="E32" s="111" t="n">
        <v>6</v>
      </c>
      <c r="J32" s="90" t="n">
        <f aca="false">IF(AND($H32&lt;&gt;0, $C32&gt;=$H32),V32,IF(AND($G32&lt;&gt;0,$C32&gt;=$G32),T32,IF(AND($F32&lt;&gt;0,$C32&gt;=$F32),R32,IF(AND($E32&lt;&gt;0,$C32&gt;=$E32),P32,N32))))</f>
        <v>1014</v>
      </c>
      <c r="K32" s="95" t="n">
        <f aca="false">IF(AND($H32&lt;&gt;0, $C32&gt;=$H32),W32,IF(AND($G32&lt;&gt;0,$C32&gt;=$G32),U32,IF(AND($F32&lt;&gt;0,$C32&gt;=$F32),S32,IF(AND($E32&lt;&gt;0,$C32&gt;=$E32),Q32,O32))))</f>
        <v>5.3</v>
      </c>
      <c r="M32" s="0" t="str">
        <f aca="false">Tarif_avec_Préparation_Commande!A32</f>
        <v>RHUBARBE VIGNE 1 AN G5</v>
      </c>
      <c r="N32" s="0" t="n">
        <f aca="false">Tarif_avec_Préparation_Commande!B32</f>
        <v>1014</v>
      </c>
      <c r="O32" s="95" t="n">
        <f aca="false">Tarif_avec_Préparation_Commande!C32</f>
        <v>5.3</v>
      </c>
      <c r="P32" s="0" t="n">
        <f aca="false">Tarif_avec_Préparation_Commande!D32</f>
        <v>1064</v>
      </c>
      <c r="Q32" s="95" t="n">
        <f aca="false">Tarif_avec_Préparation_Commande!E32</f>
        <v>4.5</v>
      </c>
      <c r="R32" s="94" t="n">
        <f aca="false">Tarif_avec_Préparation_Commande!F32</f>
        <v>0</v>
      </c>
      <c r="S32" s="95" t="n">
        <f aca="false">Tarif_avec_Préparation_Commande!G32</f>
        <v>0</v>
      </c>
      <c r="T32" s="94" t="n">
        <f aca="false">Tarif_avec_Préparation_Commande!H32</f>
        <v>0</v>
      </c>
      <c r="U32" s="95" t="n">
        <f aca="false">Tarif_avec_Préparation_Commande!I32</f>
        <v>0</v>
      </c>
    </row>
    <row r="33" customFormat="false" ht="12.8" hidden="false" customHeight="false" outlineLevel="0" collapsed="false">
      <c r="A33" s="90" t="n">
        <f aca="false">N33</f>
        <v>1100</v>
      </c>
      <c r="B33" s="0" t="str">
        <f aca="false">"CTR"&amp;N33</f>
        <v>CTR1100</v>
      </c>
      <c r="C33" s="0" t="n">
        <f aca="false">SUMIF(Bon_de_Commande!O$24:O$982,A33,Bon_de_Commande!C$24:C$982)</f>
        <v>0</v>
      </c>
      <c r="J33" s="90" t="n">
        <f aca="false">IF(AND($H33&lt;&gt;0, $C33&gt;=$H33),V33,IF(AND($G33&lt;&gt;0,$C33&gt;=$G33),T33,IF(AND($F33&lt;&gt;0,$C33&gt;=$F33),R33,IF(AND($E33&lt;&gt;0,$C33&gt;=$E33),P33,N33))))</f>
        <v>1100</v>
      </c>
      <c r="K33" s="95" t="n">
        <f aca="false">IF(AND($H33&lt;&gt;0, $C33&gt;=$H33),W33,IF(AND($G33&lt;&gt;0,$C33&gt;=$G33),U33,IF(AND($F33&lt;&gt;0,$C33&gt;=$F33),S33,IF(AND($E33&lt;&gt;0,$C33&gt;=$E33),Q33,O33))))</f>
        <v>7.6</v>
      </c>
      <c r="M33" s="0" t="str">
        <f aca="false">Tarif_avec_Préparation_Commande!A33</f>
        <v>RHUBARBE VIGNE 2 ANS G11</v>
      </c>
      <c r="N33" s="0" t="n">
        <f aca="false">Tarif_avec_Préparation_Commande!B33</f>
        <v>1100</v>
      </c>
      <c r="O33" s="95" t="n">
        <f aca="false">Tarif_avec_Préparation_Commande!C33</f>
        <v>7.6</v>
      </c>
      <c r="P33" s="0" t="n">
        <f aca="false">Tarif_avec_Préparation_Commande!D33</f>
        <v>0</v>
      </c>
      <c r="Q33" s="95" t="n">
        <f aca="false">Tarif_avec_Préparation_Commande!E33</f>
        <v>0</v>
      </c>
      <c r="R33" s="94" t="n">
        <f aca="false">Tarif_avec_Préparation_Commande!F33</f>
        <v>0</v>
      </c>
      <c r="S33" s="95" t="n">
        <f aca="false">Tarif_avec_Préparation_Commande!G33</f>
        <v>0</v>
      </c>
      <c r="T33" s="94" t="n">
        <f aca="false">Tarif_avec_Préparation_Commande!H33</f>
        <v>0</v>
      </c>
      <c r="U33" s="95" t="n">
        <f aca="false">Tarif_avec_Préparation_Commande!I33</f>
        <v>0</v>
      </c>
    </row>
    <row r="34" customFormat="false" ht="12.8" hidden="false" customHeight="false" outlineLevel="0" collapsed="false">
      <c r="A34" s="90" t="n">
        <f aca="false">N34</f>
        <v>1110</v>
      </c>
      <c r="B34" s="0" t="str">
        <f aca="false">"CTR"&amp;N34</f>
        <v>CTR1110</v>
      </c>
      <c r="C34" s="0" t="n">
        <f aca="false">SUMIF(Bon_de_Commande!O$24:O$982,A34,Bon_de_Commande!C$24:C$982)</f>
        <v>0</v>
      </c>
      <c r="E34" s="111" t="n">
        <v>6</v>
      </c>
      <c r="J34" s="90" t="n">
        <f aca="false">IF(AND($H34&lt;&gt;0, $C34&gt;=$H34),V34,IF(AND($G34&lt;&gt;0,$C34&gt;=$G34),T34,IF(AND($F34&lt;&gt;0,$C34&gt;=$F34),R34,IF(AND($E34&lt;&gt;0,$C34&gt;=$E34),P34,N34))))</f>
        <v>1110</v>
      </c>
      <c r="K34" s="95" t="n">
        <f aca="false">IF(AND($H34&lt;&gt;0, $C34&gt;=$H34),W34,IF(AND($G34&lt;&gt;0,$C34&gt;=$G34),U34,IF(AND($F34&lt;&gt;0,$C34&gt;=$F34),S34,IF(AND($E34&lt;&gt;0,$C34&gt;=$E34),Q34,O34))))</f>
        <v>6.5</v>
      </c>
      <c r="M34" s="0" t="str">
        <f aca="false">Tarif_avec_Préparation_Commande!A34</f>
        <v>FRUITS ROUGE G11</v>
      </c>
      <c r="N34" s="0" t="n">
        <f aca="false">Tarif_avec_Préparation_Commande!B34</f>
        <v>1110</v>
      </c>
      <c r="O34" s="95" t="n">
        <f aca="false">Tarif_avec_Préparation_Commande!C34</f>
        <v>6.5</v>
      </c>
      <c r="P34" s="0" t="n">
        <f aca="false">Tarif_avec_Préparation_Commande!D34</f>
        <v>1160</v>
      </c>
      <c r="Q34" s="95" t="n">
        <f aca="false">Tarif_avec_Préparation_Commande!E34</f>
        <v>5.5</v>
      </c>
      <c r="R34" s="94" t="n">
        <f aca="false">Tarif_avec_Préparation_Commande!F34</f>
        <v>0</v>
      </c>
      <c r="S34" s="95" t="n">
        <f aca="false">Tarif_avec_Préparation_Commande!G34</f>
        <v>0</v>
      </c>
      <c r="T34" s="94" t="n">
        <f aca="false">Tarif_avec_Préparation_Commande!H34</f>
        <v>0</v>
      </c>
      <c r="U34" s="95" t="n">
        <f aca="false">Tarif_avec_Préparation_Commande!I34</f>
        <v>0</v>
      </c>
    </row>
    <row r="35" customFormat="false" ht="12.8" hidden="false" customHeight="false" outlineLevel="0" collapsed="false">
      <c r="A35" s="90" t="n">
        <f aca="false">N35</f>
        <v>1158</v>
      </c>
      <c r="B35" s="0" t="str">
        <f aca="false">"CTR"&amp;N35</f>
        <v>CTR1158</v>
      </c>
      <c r="C35" s="0" t="n">
        <f aca="false">SUMIF(Bon_de_Commande!O$24:O$982,A35,Bon_de_Commande!C$24:C$982)</f>
        <v>0</v>
      </c>
      <c r="J35" s="90" t="n">
        <f aca="false">IF(AND($H35&lt;&gt;0, $C35&gt;=$H35),V35,IF(AND($G35&lt;&gt;0,$C35&gt;=$G35),T35,IF(AND($F35&lt;&gt;0,$C35&gt;=$F35),R35,IF(AND($E35&lt;&gt;0,$C35&gt;=$E35),P35,N35))))</f>
        <v>1158</v>
      </c>
      <c r="K35" s="95" t="n">
        <f aca="false">IF(AND($H35&lt;&gt;0, $C35&gt;=$H35),W35,IF(AND($G35&lt;&gt;0,$C35&gt;=$G35),U35,IF(AND($F35&lt;&gt;0,$C35&gt;=$F35),S35,IF(AND($E35&lt;&gt;0,$C35&gt;=$E35),Q35,O35))))</f>
        <v>10.3</v>
      </c>
      <c r="M35" s="0" t="str">
        <f aca="false">Tarif_avec_Préparation_Commande!A35</f>
        <v>FR ROUGE RHUB VIGNE G17</v>
      </c>
      <c r="N35" s="0" t="n">
        <f aca="false">Tarif_avec_Préparation_Commande!B35</f>
        <v>1158</v>
      </c>
      <c r="O35" s="95" t="n">
        <f aca="false">Tarif_avec_Préparation_Commande!C35</f>
        <v>10.3</v>
      </c>
      <c r="P35" s="0" t="n">
        <f aca="false">Tarif_avec_Préparation_Commande!D35</f>
        <v>0</v>
      </c>
      <c r="Q35" s="95" t="n">
        <f aca="false">Tarif_avec_Préparation_Commande!E35</f>
        <v>0</v>
      </c>
      <c r="R35" s="94" t="n">
        <f aca="false">Tarif_avec_Préparation_Commande!F35</f>
        <v>0</v>
      </c>
      <c r="S35" s="95" t="n">
        <f aca="false">Tarif_avec_Préparation_Commande!G35</f>
        <v>0</v>
      </c>
      <c r="T35" s="94" t="n">
        <f aca="false">Tarif_avec_Préparation_Commande!H35</f>
        <v>0</v>
      </c>
      <c r="U35" s="95" t="n">
        <f aca="false">Tarif_avec_Préparation_Commande!I35</f>
        <v>0</v>
      </c>
    </row>
    <row r="36" customFormat="false" ht="12.8" hidden="false" customHeight="false" outlineLevel="0" collapsed="false">
      <c r="A36" s="90" t="n">
        <f aca="false">N36</f>
        <v>1159</v>
      </c>
      <c r="B36" s="0" t="str">
        <f aca="false">"CTR"&amp;N36</f>
        <v>CTR1159</v>
      </c>
      <c r="C36" s="0" t="n">
        <f aca="false">SUMIF(Bon_de_Commande!O$24:O$982,A36,Bon_de_Commande!C$24:C$982)</f>
        <v>0</v>
      </c>
      <c r="J36" s="90" t="n">
        <f aca="false">IF(AND($H36&lt;&gt;0, $C36&gt;=$H36),V36,IF(AND($G36&lt;&gt;0,$C36&gt;=$G36),T36,IF(AND($F36&lt;&gt;0,$C36&gt;=$F36),R36,IF(AND($E36&lt;&gt;0,$C36&gt;=$E36),P36,N36))))</f>
        <v>1159</v>
      </c>
      <c r="K36" s="95" t="n">
        <f aca="false">IF(AND($H36&lt;&gt;0, $C36&gt;=$H36),W36,IF(AND($G36&lt;&gt;0,$C36&gt;=$G36),U36,IF(AND($F36&lt;&gt;0,$C36&gt;=$F36),S36,IF(AND($E36&lt;&gt;0,$C36&gt;=$E36),Q36,O36))))</f>
        <v>5.3</v>
      </c>
      <c r="M36" s="0" t="str">
        <f aca="false">Tarif_avec_Préparation_Commande!A36</f>
        <v>VERVEINE G5</v>
      </c>
      <c r="N36" s="0" t="n">
        <f aca="false">Tarif_avec_Préparation_Commande!B36</f>
        <v>1159</v>
      </c>
      <c r="O36" s="95" t="n">
        <f aca="false">Tarif_avec_Préparation_Commande!C36</f>
        <v>5.3</v>
      </c>
      <c r="P36" s="0" t="n">
        <f aca="false">Tarif_avec_Préparation_Commande!D36</f>
        <v>0</v>
      </c>
      <c r="Q36" s="95" t="n">
        <f aca="false">Tarif_avec_Préparation_Commande!E36</f>
        <v>0</v>
      </c>
      <c r="R36" s="94" t="n">
        <f aca="false">Tarif_avec_Préparation_Commande!F36</f>
        <v>0</v>
      </c>
      <c r="S36" s="95" t="n">
        <f aca="false">Tarif_avec_Préparation_Commande!G36</f>
        <v>0</v>
      </c>
      <c r="T36" s="94" t="n">
        <f aca="false">Tarif_avec_Préparation_Commande!H36</f>
        <v>0</v>
      </c>
      <c r="U36" s="95" t="n">
        <f aca="false">Tarif_avec_Préparation_Commande!I36</f>
        <v>0</v>
      </c>
    </row>
    <row r="37" customFormat="false" ht="12.8" hidden="false" customHeight="false" outlineLevel="0" collapsed="false">
      <c r="A37" s="90" t="n">
        <f aca="false">N37</f>
        <v>1300</v>
      </c>
      <c r="B37" s="0" t="str">
        <f aca="false">"CTR"&amp;N37</f>
        <v>CTR1300</v>
      </c>
      <c r="C37" s="0" t="n">
        <f aca="false">SUMIF(Bon_de_Commande!O$24:O$982,A37,Bon_de_Commande!C$24:C$982)</f>
        <v>0</v>
      </c>
      <c r="J37" s="90" t="n">
        <f aca="false">IF(AND($H37&lt;&gt;0, $C37&gt;=$H37),V37,IF(AND($G37&lt;&gt;0,$C37&gt;=$G37),T37,IF(AND($F37&lt;&gt;0,$C37&gt;=$F37),R37,IF(AND($E37&lt;&gt;0,$C37&gt;=$E37),P37,N37))))</f>
        <v>1300</v>
      </c>
      <c r="K37" s="95" t="n">
        <f aca="false">IF(AND($H37&lt;&gt;0, $C37&gt;=$H37),W37,IF(AND($G37&lt;&gt;0,$C37&gt;=$G37),U37,IF(AND($F37&lt;&gt;0,$C37&gt;=$F37),S37,IF(AND($E37&lt;&gt;0,$C37&gt;=$E37),Q37,O37))))</f>
        <v>7.6</v>
      </c>
      <c r="M37" s="0" t="str">
        <f aca="false">Tarif_avec_Préparation_Commande!A37</f>
        <v>VERVEINE G11</v>
      </c>
      <c r="N37" s="0" t="n">
        <f aca="false">Tarif_avec_Préparation_Commande!B37</f>
        <v>1300</v>
      </c>
      <c r="O37" s="95" t="n">
        <f aca="false">Tarif_avec_Préparation_Commande!C37</f>
        <v>7.6</v>
      </c>
      <c r="P37" s="0" t="n">
        <f aca="false">Tarif_avec_Préparation_Commande!D37</f>
        <v>0</v>
      </c>
      <c r="Q37" s="95" t="n">
        <f aca="false">Tarif_avec_Préparation_Commande!E37</f>
        <v>0</v>
      </c>
      <c r="R37" s="94" t="n">
        <f aca="false">Tarif_avec_Préparation_Commande!F37</f>
        <v>0</v>
      </c>
      <c r="S37" s="95" t="n">
        <f aca="false">Tarif_avec_Préparation_Commande!G37</f>
        <v>0</v>
      </c>
      <c r="T37" s="94" t="n">
        <f aca="false">Tarif_avec_Préparation_Commande!H37</f>
        <v>0</v>
      </c>
      <c r="U37" s="95" t="n">
        <f aca="false">Tarif_avec_Préparation_Commande!I37</f>
        <v>0</v>
      </c>
    </row>
    <row r="38" customFormat="false" ht="12.8" hidden="false" customHeight="false" outlineLevel="0" collapsed="false">
      <c r="A38" s="90" t="str">
        <f aca="false">N38</f>
        <v>À l'unité</v>
      </c>
      <c r="B38" s="0" t="str">
        <f aca="false">"CTR"&amp;N38</f>
        <v>CTRÀ l'unité</v>
      </c>
      <c r="C38" s="0" t="n">
        <f aca="false">SUMIF(Bon_de_Commande!O$24:O$982,A38,Bon_de_Commande!C$24:C$982)</f>
        <v>0</v>
      </c>
      <c r="J38" s="90" t="str">
        <f aca="false">IF(AND($H38&lt;&gt;0, $C38&gt;=$H38),V38,IF(AND($G38&lt;&gt;0,$C38&gt;=$G38),T38,IF(AND($F38&lt;&gt;0,$C38&gt;=$F38),R38,IF(AND($E38&lt;&gt;0,$C38&gt;=$E38),P38,N38))))</f>
        <v>À l'unité</v>
      </c>
      <c r="K38" s="95" t="n">
        <f aca="false">IF(AND($H38&lt;&gt;0, $C38&gt;=$H38),W38,IF(AND($G38&lt;&gt;0,$C38&gt;=$G38),U38,IF(AND($F38&lt;&gt;0,$C38&gt;=$F38),S38,IF(AND($E38&lt;&gt;0,$C38&gt;=$E38),Q38,O38))))</f>
        <v>0</v>
      </c>
      <c r="M38" s="0" t="str">
        <f aca="false">Tarif_avec_Préparation_Commande!A38</f>
        <v>2   PLANTS EN MINI-MOTTES (LE PLANT)</v>
      </c>
      <c r="N38" s="0" t="str">
        <f aca="false">Tarif_avec_Préparation_Commande!B38</f>
        <v>À l'unité</v>
      </c>
      <c r="O38" s="95" t="n">
        <f aca="false">Tarif_avec_Préparation_Commande!C38</f>
        <v>0</v>
      </c>
      <c r="P38" s="0" t="str">
        <f aca="false">Tarif_avec_Préparation_Commande!D38</f>
        <v>≥ 15</v>
      </c>
      <c r="Q38" s="95" t="n">
        <f aca="false">Tarif_avec_Préparation_Commande!E38</f>
        <v>0</v>
      </c>
      <c r="R38" s="94" t="n">
        <f aca="false">Tarif_avec_Préparation_Commande!F38</f>
        <v>0</v>
      </c>
      <c r="S38" s="95" t="n">
        <f aca="false">Tarif_avec_Préparation_Commande!G38</f>
        <v>0</v>
      </c>
      <c r="T38" s="94" t="n">
        <f aca="false">Tarif_avec_Préparation_Commande!H38</f>
        <v>0</v>
      </c>
      <c r="U38" s="95" t="n">
        <f aca="false">Tarif_avec_Préparation_Commande!I38</f>
        <v>0</v>
      </c>
    </row>
    <row r="39" customFormat="false" ht="12.8" hidden="false" customHeight="false" outlineLevel="0" collapsed="false">
      <c r="A39" s="90" t="n">
        <f aca="false">N39</f>
        <v>1024</v>
      </c>
      <c r="B39" s="0" t="str">
        <f aca="false">"CTR"&amp;N39</f>
        <v>CTR1024</v>
      </c>
      <c r="C39" s="0" t="n">
        <f aca="false">SUMIF(Bon_de_Commande!O$24:O$982,A39,Bon_de_Commande!C$24:C$982)</f>
        <v>0</v>
      </c>
      <c r="E39" s="111" t="n">
        <v>15</v>
      </c>
      <c r="J39" s="90" t="n">
        <f aca="false">IF(AND($H39&lt;&gt;0, $C39&gt;=$H39),V39,IF(AND($G39&lt;&gt;0,$C39&gt;=$G39),T39,IF(AND($F39&lt;&gt;0,$C39&gt;=$F39),R39,IF(AND($E39&lt;&gt;0,$C39&gt;=$E39),P39,N39))))</f>
        <v>1024</v>
      </c>
      <c r="K39" s="95" t="n">
        <f aca="false">IF(AND($H39&lt;&gt;0, $C39&gt;=$H39),W39,IF(AND($G39&lt;&gt;0,$C39&gt;=$G39),U39,IF(AND($F39&lt;&gt;0,$C39&gt;=$F39),S39,IF(AND($E39&lt;&gt;0,$C39&gt;=$E39),Q39,O39))))</f>
        <v>0.9</v>
      </c>
      <c r="M39" s="0" t="str">
        <f aca="false">Tarif_avec_Préparation_Commande!A39</f>
        <v>LEGUMES FEUILLES M3</v>
      </c>
      <c r="N39" s="0" t="n">
        <f aca="false">Tarif_avec_Préparation_Commande!B39</f>
        <v>1024</v>
      </c>
      <c r="O39" s="95" t="n">
        <f aca="false">Tarif_avec_Préparation_Commande!C39</f>
        <v>0.9</v>
      </c>
      <c r="P39" s="0" t="n">
        <f aca="false">Tarif_avec_Préparation_Commande!D39</f>
        <v>1074</v>
      </c>
      <c r="Q39" s="95" t="n">
        <f aca="false">Tarif_avec_Préparation_Commande!E39</f>
        <v>0.85</v>
      </c>
      <c r="R39" s="94" t="n">
        <f aca="false">Tarif_avec_Préparation_Commande!F39</f>
        <v>0</v>
      </c>
      <c r="S39" s="95" t="n">
        <f aca="false">Tarif_avec_Préparation_Commande!G39</f>
        <v>0</v>
      </c>
      <c r="T39" s="94" t="n">
        <f aca="false">Tarif_avec_Préparation_Commande!H39</f>
        <v>0</v>
      </c>
      <c r="U39" s="95" t="n">
        <f aca="false">Tarif_avec_Préparation_Commande!I39</f>
        <v>0</v>
      </c>
    </row>
    <row r="40" customFormat="false" ht="12.8" hidden="false" customHeight="false" outlineLevel="0" collapsed="false">
      <c r="A40" s="90" t="n">
        <f aca="false">N40</f>
        <v>1025</v>
      </c>
      <c r="B40" s="0" t="str">
        <f aca="false">"CTR"&amp;N40</f>
        <v>CTR1025</v>
      </c>
      <c r="C40" s="0" t="n">
        <f aca="false">SUMIF(Bon_de_Commande!O$24:O$982,A40,Bon_de_Commande!C$24:C$982)</f>
        <v>0</v>
      </c>
      <c r="E40" s="111" t="n">
        <v>15</v>
      </c>
      <c r="J40" s="90" t="n">
        <f aca="false">IF(AND($H40&lt;&gt;0, $C40&gt;=$H40),V40,IF(AND($G40&lt;&gt;0,$C40&gt;=$G40),T40,IF(AND($F40&lt;&gt;0,$C40&gt;=$F40),R40,IF(AND($E40&lt;&gt;0,$C40&gt;=$E40),P40,N40))))</f>
        <v>1025</v>
      </c>
      <c r="K40" s="95" t="n">
        <f aca="false">IF(AND($H40&lt;&gt;0, $C40&gt;=$H40),W40,IF(AND($G40&lt;&gt;0,$C40&gt;=$G40),U40,IF(AND($F40&lt;&gt;0,$C40&gt;=$F40),S40,IF(AND($E40&lt;&gt;0,$C40&gt;=$E40),Q40,O40))))</f>
        <v>0.55</v>
      </c>
      <c r="M40" s="0" t="str">
        <f aca="false">Tarif_avec_Préparation_Commande!A40</f>
        <v>LEGUMES RACINES  M3</v>
      </c>
      <c r="N40" s="0" t="n">
        <f aca="false">Tarif_avec_Préparation_Commande!B40</f>
        <v>1025</v>
      </c>
      <c r="O40" s="95" t="n">
        <f aca="false">Tarif_avec_Préparation_Commande!C40</f>
        <v>0.55</v>
      </c>
      <c r="P40" s="0" t="n">
        <f aca="false">Tarif_avec_Préparation_Commande!D40</f>
        <v>1065</v>
      </c>
      <c r="Q40" s="95" t="n">
        <f aca="false">Tarif_avec_Préparation_Commande!E40</f>
        <v>0.5</v>
      </c>
      <c r="R40" s="94" t="n">
        <f aca="false">Tarif_avec_Préparation_Commande!F40</f>
        <v>0</v>
      </c>
      <c r="S40" s="95" t="n">
        <f aca="false">Tarif_avec_Préparation_Commande!G40</f>
        <v>0</v>
      </c>
      <c r="T40" s="94" t="n">
        <f aca="false">Tarif_avec_Préparation_Commande!H40</f>
        <v>0</v>
      </c>
      <c r="U40" s="95" t="n">
        <f aca="false">Tarif_avec_Préparation_Commande!I40</f>
        <v>0</v>
      </c>
    </row>
    <row r="41" customFormat="false" ht="12.8" hidden="false" customHeight="false" outlineLevel="0" collapsed="false">
      <c r="A41" s="90" t="n">
        <f aca="false">N41</f>
        <v>1026</v>
      </c>
      <c r="B41" s="0" t="str">
        <f aca="false">"CTR"&amp;N41</f>
        <v>CTR1026</v>
      </c>
      <c r="C41" s="0" t="n">
        <f aca="false">SUMIF(Bon_de_Commande!O$24:O$982,A41,Bon_de_Commande!C$24:C$982)</f>
        <v>0</v>
      </c>
      <c r="J41" s="90" t="n">
        <f aca="false">IF(AND($H41&lt;&gt;0, $C41&gt;=$H41),V41,IF(AND($G41&lt;&gt;0,$C41&gt;=$G41),T41,IF(AND($F41&lt;&gt;0,$C41&gt;=$F41),R41,IF(AND($E41&lt;&gt;0,$C41&gt;=$E41),P41,N41))))</f>
        <v>1026</v>
      </c>
      <c r="K41" s="95" t="n">
        <f aca="false">IF(AND($H41&lt;&gt;0, $C41&gt;=$H41),W41,IF(AND($G41&lt;&gt;0,$C41&gt;=$G41),U41,IF(AND($F41&lt;&gt;0,$C41&gt;=$F41),S41,IF(AND($E41&lt;&gt;0,$C41&gt;=$E41),Q41,O41))))</f>
        <v>0</v>
      </c>
      <c r="M41" s="0" t="str">
        <f aca="false">Tarif_avec_Préparation_Commande!A41</f>
        <v>                          </v>
      </c>
      <c r="N41" s="0" t="n">
        <f aca="false">Tarif_avec_Préparation_Commande!B41</f>
        <v>1026</v>
      </c>
      <c r="O41" s="95" t="n">
        <f aca="false">Tarif_avec_Préparation_Commande!C41</f>
        <v>0</v>
      </c>
      <c r="P41" s="0" t="n">
        <f aca="false">Tarif_avec_Préparation_Commande!D41</f>
        <v>1066</v>
      </c>
      <c r="Q41" s="95" t="n">
        <f aca="false">Tarif_avec_Préparation_Commande!E41</f>
        <v>0</v>
      </c>
      <c r="R41" s="94" t="n">
        <f aca="false">Tarif_avec_Préparation_Commande!F41</f>
        <v>0</v>
      </c>
      <c r="S41" s="95" t="n">
        <f aca="false">Tarif_avec_Préparation_Commande!G41</f>
        <v>0</v>
      </c>
      <c r="T41" s="94" t="n">
        <f aca="false">Tarif_avec_Préparation_Commande!H41</f>
        <v>0</v>
      </c>
      <c r="U41" s="95" t="n">
        <f aca="false">Tarif_avec_Préparation_Commande!I41</f>
        <v>0</v>
      </c>
    </row>
    <row r="42" customFormat="false" ht="12.8" hidden="false" customHeight="false" outlineLevel="0" collapsed="false">
      <c r="A42" s="90" t="n">
        <f aca="false">N42</f>
        <v>1027</v>
      </c>
      <c r="B42" s="0" t="str">
        <f aca="false">"CTR"&amp;N42</f>
        <v>CTR1027</v>
      </c>
      <c r="C42" s="0" t="n">
        <f aca="false">SUMIF(Bon_de_Commande!O$24:O$982,A42,Bon_de_Commande!C$24:C$982)</f>
        <v>0</v>
      </c>
      <c r="E42" s="111" t="n">
        <v>15</v>
      </c>
      <c r="J42" s="90" t="n">
        <f aca="false">IF(AND($H42&lt;&gt;0, $C42&gt;=$H42),V42,IF(AND($G42&lt;&gt;0,$C42&gt;=$G42),T42,IF(AND($F42&lt;&gt;0,$C42&gt;=$F42),R42,IF(AND($E42&lt;&gt;0,$C42&gt;=$E42),P42,N42))))</f>
        <v>1027</v>
      </c>
      <c r="K42" s="95" t="n">
        <f aca="false">IF(AND($H42&lt;&gt;0, $C42&gt;=$H42),W42,IF(AND($G42&lt;&gt;0,$C42&gt;=$G42),U42,IF(AND($F42&lt;&gt;0,$C42&gt;=$F42),S42,IF(AND($E42&lt;&gt;0,$C42&gt;=$E42),Q42,O42))))</f>
        <v>0.35</v>
      </c>
      <c r="M42" s="0" t="str">
        <f aca="false">Tarif_avec_Préparation_Commande!A42</f>
        <v>SALAD EPINAR MACHE M3</v>
      </c>
      <c r="N42" s="0" t="n">
        <f aca="false">Tarif_avec_Préparation_Commande!B42</f>
        <v>1027</v>
      </c>
      <c r="O42" s="95" t="n">
        <f aca="false">Tarif_avec_Préparation_Commande!C42</f>
        <v>0.35</v>
      </c>
      <c r="P42" s="0" t="n">
        <f aca="false">Tarif_avec_Préparation_Commande!D42</f>
        <v>1067</v>
      </c>
      <c r="Q42" s="95" t="n">
        <f aca="false">Tarif_avec_Préparation_Commande!E42</f>
        <v>0.3</v>
      </c>
      <c r="R42" s="94" t="n">
        <f aca="false">Tarif_avec_Préparation_Commande!F42</f>
        <v>0</v>
      </c>
      <c r="S42" s="95" t="n">
        <f aca="false">Tarif_avec_Préparation_Commande!G42</f>
        <v>0</v>
      </c>
      <c r="T42" s="94" t="n">
        <f aca="false">Tarif_avec_Préparation_Commande!H42</f>
        <v>0</v>
      </c>
      <c r="U42" s="95" t="n">
        <f aca="false">Tarif_avec_Préparation_Commande!I42</f>
        <v>0</v>
      </c>
    </row>
    <row r="43" customFormat="false" ht="12.8" hidden="false" customHeight="false" outlineLevel="0" collapsed="false">
      <c r="A43" s="90" t="n">
        <f aca="false">N43</f>
        <v>1149</v>
      </c>
      <c r="B43" s="0" t="str">
        <f aca="false">"CTR"&amp;N43</f>
        <v>CTR1149</v>
      </c>
      <c r="C43" s="0" t="n">
        <f aca="false">SUMIF(Bon_de_Commande!O$24:O$982,A43,Bon_de_Commande!C$24:C$982)</f>
        <v>0</v>
      </c>
      <c r="E43" s="111" t="n">
        <v>15</v>
      </c>
      <c r="J43" s="90" t="n">
        <f aca="false">IF(AND($H43&lt;&gt;0, $C43&gt;=$H43),V43,IF(AND($G43&lt;&gt;0,$C43&gt;=$G43),T43,IF(AND($F43&lt;&gt;0,$C43&gt;=$F43),R43,IF(AND($E43&lt;&gt;0,$C43&gt;=$E43),P43,N43))))</f>
        <v>1149</v>
      </c>
      <c r="K43" s="95" t="n">
        <f aca="false">IF(AND($H43&lt;&gt;0, $C43&gt;=$H43),W43,IF(AND($G43&lt;&gt;0,$C43&gt;=$G43),U43,IF(AND($F43&lt;&gt;0,$C43&gt;=$F43),S43,IF(AND($E43&lt;&gt;0,$C43&gt;=$E43),Q43,O43))))</f>
        <v>1.9</v>
      </c>
      <c r="M43" s="0" t="str">
        <f aca="false">Tarif_avec_Préparation_Commande!A43</f>
        <v>FLEUR AROM VIV M3M4</v>
      </c>
      <c r="N43" s="0" t="n">
        <f aca="false">Tarif_avec_Préparation_Commande!B43</f>
        <v>1149</v>
      </c>
      <c r="O43" s="95" t="n">
        <f aca="false">Tarif_avec_Préparation_Commande!C43</f>
        <v>1.9</v>
      </c>
      <c r="P43" s="0" t="n">
        <f aca="false">Tarif_avec_Préparation_Commande!D43</f>
        <v>1150</v>
      </c>
      <c r="Q43" s="95" t="n">
        <f aca="false">Tarif_avec_Préparation_Commande!E43</f>
        <v>1.55</v>
      </c>
      <c r="R43" s="94" t="n">
        <f aca="false">Tarif_avec_Préparation_Commande!F43</f>
        <v>0</v>
      </c>
      <c r="S43" s="95" t="n">
        <f aca="false">Tarif_avec_Préparation_Commande!G43</f>
        <v>0</v>
      </c>
      <c r="T43" s="94" t="n">
        <f aca="false">Tarif_avec_Préparation_Commande!H43</f>
        <v>0</v>
      </c>
      <c r="U43" s="95" t="n">
        <f aca="false">Tarif_avec_Préparation_Commande!I43</f>
        <v>0</v>
      </c>
    </row>
    <row r="44" customFormat="false" ht="12.8" hidden="false" customHeight="false" outlineLevel="0" collapsed="false">
      <c r="A44" s="90" t="n">
        <f aca="false">N44</f>
        <v>1296</v>
      </c>
      <c r="B44" s="0" t="str">
        <f aca="false">"CTR"&amp;N44</f>
        <v>CTR1296</v>
      </c>
      <c r="C44" s="0" t="n">
        <f aca="false">SUMIF(Bon_de_Commande!O$24:O$982,A44,Bon_de_Commande!C$24:C$982)</f>
        <v>0</v>
      </c>
      <c r="E44" s="111" t="n">
        <v>15</v>
      </c>
      <c r="J44" s="90" t="n">
        <f aca="false">IF(AND($H44&lt;&gt;0, $C44&gt;=$H44),V44,IF(AND($G44&lt;&gt;0,$C44&gt;=$G44),T44,IF(AND($F44&lt;&gt;0,$C44&gt;=$F44),R44,IF(AND($E44&lt;&gt;0,$C44&gt;=$E44),P44,N44))))</f>
        <v>1296</v>
      </c>
      <c r="K44" s="95" t="n">
        <f aca="false">IF(AND($H44&lt;&gt;0, $C44&gt;=$H44),W44,IF(AND($G44&lt;&gt;0,$C44&gt;=$G44),U44,IF(AND($F44&lt;&gt;0,$C44&gt;=$F44),S44,IF(AND($E44&lt;&gt;0,$C44&gt;=$E44),Q44,O44))))</f>
        <v>0.95</v>
      </c>
      <c r="M44" s="0" t="str">
        <f aca="false">Tarif_avec_Préparation_Commande!A44</f>
        <v>FLEURS AROM ANN M4 M3</v>
      </c>
      <c r="N44" s="0" t="n">
        <f aca="false">Tarif_avec_Préparation_Commande!B44</f>
        <v>1296</v>
      </c>
      <c r="O44" s="95" t="n">
        <f aca="false">Tarif_avec_Préparation_Commande!C44</f>
        <v>0.95</v>
      </c>
      <c r="P44" s="0" t="n">
        <f aca="false">Tarif_avec_Préparation_Commande!D44</f>
        <v>1196</v>
      </c>
      <c r="Q44" s="95" t="n">
        <f aca="false">Tarif_avec_Préparation_Commande!E44</f>
        <v>0.75</v>
      </c>
      <c r="R44" s="94" t="n">
        <f aca="false">Tarif_avec_Préparation_Commande!F44</f>
        <v>0</v>
      </c>
      <c r="S44" s="95" t="n">
        <f aca="false">Tarif_avec_Préparation_Commande!G44</f>
        <v>0</v>
      </c>
      <c r="T44" s="94" t="n">
        <f aca="false">Tarif_avec_Préparation_Commande!H44</f>
        <v>0</v>
      </c>
      <c r="U44" s="95" t="n">
        <f aca="false">Tarif_avec_Préparation_Commande!I44</f>
        <v>0</v>
      </c>
    </row>
    <row r="45" customFormat="false" ht="12.8" hidden="false" customHeight="false" outlineLevel="0" collapsed="false">
      <c r="A45" s="90" t="n">
        <f aca="false">N45</f>
        <v>1297</v>
      </c>
      <c r="B45" s="0" t="str">
        <f aca="false">"CTR"&amp;N45</f>
        <v>CTR1297</v>
      </c>
      <c r="C45" s="0" t="n">
        <f aca="false">SUMIF(Bon_de_Commande!O$24:O$982,A45,Bon_de_Commande!C$24:C$982)</f>
        <v>0</v>
      </c>
      <c r="E45" s="111" t="n">
        <v>15</v>
      </c>
      <c r="J45" s="90" t="n">
        <f aca="false">IF(AND($H45&lt;&gt;0, $C45&gt;=$H45),V45,IF(AND($G45&lt;&gt;0,$C45&gt;=$G45),T45,IF(AND($F45&lt;&gt;0,$C45&gt;=$F45),R45,IF(AND($E45&lt;&gt;0,$C45&gt;=$E45),P45,N45))))</f>
        <v>1297</v>
      </c>
      <c r="K45" s="95" t="n">
        <f aca="false">IF(AND($H45&lt;&gt;0, $C45&gt;=$H45),W45,IF(AND($G45&lt;&gt;0,$C45&gt;=$G45),U45,IF(AND($F45&lt;&gt;0,$C45&gt;=$F45),S45,IF(AND($E45&lt;&gt;0,$C45&gt;=$E45),Q45,O45))))</f>
        <v>1.05</v>
      </c>
      <c r="M45" s="0" t="str">
        <f aca="false">Tarif_avec_Préparation_Commande!A45</f>
        <v>FLEUR AROM BISAN M4 M3</v>
      </c>
      <c r="N45" s="0" t="n">
        <f aca="false">Tarif_avec_Préparation_Commande!B45</f>
        <v>1297</v>
      </c>
      <c r="O45" s="95" t="n">
        <f aca="false">Tarif_avec_Préparation_Commande!C45</f>
        <v>1.05</v>
      </c>
      <c r="P45" s="0" t="n">
        <f aca="false">Tarif_avec_Préparation_Commande!D45</f>
        <v>1197</v>
      </c>
      <c r="Q45" s="95" t="n">
        <f aca="false">Tarif_avec_Préparation_Commande!E45</f>
        <v>0.85</v>
      </c>
      <c r="R45" s="94" t="n">
        <f aca="false">Tarif_avec_Préparation_Commande!F45</f>
        <v>0</v>
      </c>
      <c r="S45" s="95" t="n">
        <f aca="false">Tarif_avec_Préparation_Commande!G45</f>
        <v>0</v>
      </c>
      <c r="T45" s="94" t="n">
        <f aca="false">Tarif_avec_Préparation_Commande!H45</f>
        <v>0</v>
      </c>
      <c r="U45" s="95" t="n">
        <f aca="false">Tarif_avec_Préparation_Commande!I45</f>
        <v>0</v>
      </c>
    </row>
    <row r="46" customFormat="false" ht="12.8" hidden="false" customHeight="false" outlineLevel="0" collapsed="false">
      <c r="A46" s="90" t="n">
        <f aca="false">N46</f>
        <v>0</v>
      </c>
      <c r="B46" s="0" t="str">
        <f aca="false">"CTR"&amp;N46</f>
        <v>CTR0</v>
      </c>
      <c r="C46" s="0" t="n">
        <f aca="false">SUMIF(Bon_de_Commande!O$24:O$982,A46,Bon_de_Commande!C$24:C$982)</f>
        <v>0</v>
      </c>
      <c r="J46" s="90" t="n">
        <f aca="false">IF(AND($H46&lt;&gt;0, $C46&gt;=$H46),V46,IF(AND($G46&lt;&gt;0,$C46&gt;=$G46),T46,IF(AND($F46&lt;&gt;0,$C46&gt;=$F46),R46,IF(AND($E46&lt;&gt;0,$C46&gt;=$E46),P46,N46))))</f>
        <v>0</v>
      </c>
      <c r="K46" s="95" t="n">
        <f aca="false">IF(AND($H46&lt;&gt;0, $C46&gt;=$H46),W46,IF(AND($G46&lt;&gt;0,$C46&gt;=$G46),U46,IF(AND($F46&lt;&gt;0,$C46&gt;=$F46),S46,IF(AND($E46&lt;&gt;0,$C46&gt;=$E46),Q46,O46))))</f>
        <v>0</v>
      </c>
      <c r="M46" s="0" t="n">
        <f aca="false">Tarif_avec_Préparation_Commande!A46</f>
        <v>0</v>
      </c>
      <c r="N46" s="0" t="n">
        <f aca="false">Tarif_avec_Préparation_Commande!B46</f>
        <v>0</v>
      </c>
      <c r="O46" s="95" t="n">
        <f aca="false">Tarif_avec_Préparation_Commande!C46</f>
        <v>0</v>
      </c>
      <c r="P46" s="0" t="n">
        <f aca="false">Tarif_avec_Préparation_Commande!D46</f>
        <v>0</v>
      </c>
      <c r="Q46" s="95" t="n">
        <f aca="false">Tarif_avec_Préparation_Commande!E46</f>
        <v>0</v>
      </c>
      <c r="R46" s="0" t="n">
        <f aca="false">Tarif_avec_Préparation_Commande!F46</f>
        <v>0</v>
      </c>
      <c r="S46" s="95" t="n">
        <f aca="false">Tarif_avec_Préparation_Commande!G46</f>
        <v>0</v>
      </c>
      <c r="T46" s="0" t="n">
        <f aca="false">Tarif_avec_Préparation_Commande!H46</f>
        <v>0</v>
      </c>
      <c r="U46" s="95" t="n">
        <f aca="false">Tarif_avec_Préparation_Commande!I46</f>
        <v>0</v>
      </c>
    </row>
    <row r="47" customFormat="false" ht="12.8" hidden="false" customHeight="false" outlineLevel="0" collapsed="false">
      <c r="A47" s="90" t="str">
        <f aca="false">N47</f>
        <v>À l'unité</v>
      </c>
      <c r="B47" s="0" t="str">
        <f aca="false">"CTR"&amp;N47</f>
        <v>CTRÀ l'unité</v>
      </c>
      <c r="C47" s="0" t="n">
        <f aca="false">SUMIF(Bon_de_Commande!O$24:O$982,A47,Bon_de_Commande!C$24:C$982)</f>
        <v>0</v>
      </c>
      <c r="J47" s="90" t="str">
        <f aca="false">IF(AND($H47&lt;&gt;0, $C47&gt;=$H47),V47,IF(AND($G47&lt;&gt;0,$C47&gt;=$G47),T47,IF(AND($F47&lt;&gt;0,$C47&gt;=$F47),R47,IF(AND($E47&lt;&gt;0,$C47&gt;=$E47),P47,N47))))</f>
        <v>À l'unité</v>
      </c>
      <c r="K47" s="95" t="n">
        <f aca="false">IF(AND($H47&lt;&gt;0, $C47&gt;=$H47),W47,IF(AND($G47&lt;&gt;0,$C47&gt;=$G47),U47,IF(AND($F47&lt;&gt;0,$C47&gt;=$F47),S47,IF(AND($E47&lt;&gt;0,$C47&gt;=$E47),Q47,O47))))</f>
        <v>0</v>
      </c>
      <c r="M47" s="0" t="str">
        <f aca="false">Tarif_avec_Préparation_Commande!A47</f>
        <v>4   PLANTS EN RACINES NUES (LE PLANT)</v>
      </c>
      <c r="N47" s="0" t="str">
        <f aca="false">Tarif_avec_Préparation_Commande!B47</f>
        <v>À l'unité</v>
      </c>
      <c r="O47" s="95" t="n">
        <f aca="false">Tarif_avec_Préparation_Commande!C47</f>
        <v>0</v>
      </c>
      <c r="P47" s="0" t="str">
        <f aca="false">Tarif_avec_Préparation_Commande!D47</f>
        <v>≥ 15</v>
      </c>
      <c r="Q47" s="95" t="n">
        <f aca="false">Tarif_avec_Préparation_Commande!E47</f>
        <v>0</v>
      </c>
      <c r="R47" s="0" t="n">
        <f aca="false">Tarif_avec_Préparation_Commande!F47</f>
        <v>0</v>
      </c>
      <c r="S47" s="95" t="n">
        <f aca="false">Tarif_avec_Préparation_Commande!G47</f>
        <v>0</v>
      </c>
      <c r="T47" s="0" t="n">
        <f aca="false">Tarif_avec_Préparation_Commande!H47</f>
        <v>0</v>
      </c>
      <c r="U47" s="95" t="n">
        <f aca="false">Tarif_avec_Préparation_Commande!I47</f>
        <v>0</v>
      </c>
    </row>
    <row r="48" customFormat="false" ht="12.8" hidden="false" customHeight="false" outlineLevel="0" collapsed="false">
      <c r="A48" s="90" t="n">
        <f aca="false">N48</f>
        <v>1121</v>
      </c>
      <c r="B48" s="0" t="str">
        <f aca="false">"CTR"&amp;N48</f>
        <v>CTR1121</v>
      </c>
      <c r="C48" s="0" t="n">
        <f aca="false">SUMIF(Bon_de_Commande!O$24:O$982,A48,Bon_de_Commande!C$24:C$982)</f>
        <v>0</v>
      </c>
      <c r="J48" s="90" t="n">
        <f aca="false">IF(AND($H48&lt;&gt;0, $C48&gt;=$H48),V48,IF(AND($G48&lt;&gt;0,$C48&gt;=$G48),T48,IF(AND($F48&lt;&gt;0,$C48&gt;=$F48),R48,IF(AND($E48&lt;&gt;0,$C48&gt;=$E48),P48,N48))))</f>
        <v>1121</v>
      </c>
      <c r="K48" s="95" t="n">
        <f aca="false">IF(AND($H48&lt;&gt;0, $C48&gt;=$H48),W48,IF(AND($G48&lt;&gt;0,$C48&gt;=$G48),U48,IF(AND($F48&lt;&gt;0,$C48&gt;=$F48),S48,IF(AND($E48&lt;&gt;0,$C48&gt;=$E48),Q48,O48))))</f>
        <v>10</v>
      </c>
      <c r="M48" s="0" t="str">
        <f aca="false">Tarif_avec_Préparation_Commande!A48</f>
        <v>G11 SOL RAC NUES 15PLT</v>
      </c>
      <c r="N48" s="0" t="n">
        <f aca="false">Tarif_avec_Préparation_Commande!B48</f>
        <v>1121</v>
      </c>
      <c r="O48" s="95" t="n">
        <f aca="false">Tarif_avec_Préparation_Commande!C48</f>
        <v>10</v>
      </c>
      <c r="P48" s="0" t="n">
        <f aca="false">Tarif_avec_Préparation_Commande!D48</f>
        <v>0</v>
      </c>
      <c r="Q48" s="95" t="n">
        <f aca="false">Tarif_avec_Préparation_Commande!E48</f>
        <v>0</v>
      </c>
      <c r="R48" s="0" t="n">
        <f aca="false">Tarif_avec_Préparation_Commande!F48</f>
        <v>0</v>
      </c>
      <c r="S48" s="95" t="n">
        <f aca="false">Tarif_avec_Préparation_Commande!G48</f>
        <v>0</v>
      </c>
      <c r="T48" s="0" t="n">
        <f aca="false">Tarif_avec_Préparation_Commande!H48</f>
        <v>0</v>
      </c>
      <c r="U48" s="95" t="n">
        <f aca="false">Tarif_avec_Préparation_Commande!I48</f>
        <v>0</v>
      </c>
    </row>
    <row r="49" customFormat="false" ht="12.8" hidden="false" customHeight="false" outlineLevel="0" collapsed="false">
      <c r="A49" s="90" t="n">
        <f aca="false">N49</f>
        <v>1120</v>
      </c>
      <c r="B49" s="0" t="str">
        <f aca="false">"CTR"&amp;N49</f>
        <v>CTR1120</v>
      </c>
      <c r="C49" s="0" t="n">
        <f aca="false">SUMIF(Bon_de_Commande!O$24:O$982,A49,Bon_de_Commande!C$24:C$982)</f>
        <v>0</v>
      </c>
      <c r="E49" s="111" t="n">
        <v>15</v>
      </c>
      <c r="J49" s="90" t="n">
        <f aca="false">IF(AND($H49&lt;&gt;0, $C49&gt;=$H49),V49,IF(AND($G49&lt;&gt;0,$C49&gt;=$G49),T49,IF(AND($F49&lt;&gt;0,$C49&gt;=$F49),R49,IF(AND($E49&lt;&gt;0,$C49&gt;=$E49),P49,N49))))</f>
        <v>1120</v>
      </c>
      <c r="K49" s="95" t="n">
        <f aca="false">IF(AND($H49&lt;&gt;0, $C49&gt;=$H49),W49,IF(AND($G49&lt;&gt;0,$C49&gt;=$G49),U49,IF(AND($F49&lt;&gt;0,$C49&gt;=$F49),S49,IF(AND($E49&lt;&gt;0,$C49&gt;=$E49),Q49,O49))))</f>
        <v>0.75</v>
      </c>
      <c r="M49" s="0" t="str">
        <f aca="false">Tarif_avec_Préparation_Commande!A49</f>
        <v>SOLANACEES RACINES NUES</v>
      </c>
      <c r="N49" s="0" t="n">
        <f aca="false">Tarif_avec_Préparation_Commande!B49</f>
        <v>1120</v>
      </c>
      <c r="O49" s="95" t="n">
        <f aca="false">Tarif_avec_Préparation_Commande!C49</f>
        <v>0.75</v>
      </c>
      <c r="P49" s="0" t="n">
        <f aca="false">Tarif_avec_Préparation_Commande!D49</f>
        <v>1170</v>
      </c>
      <c r="Q49" s="95" t="n">
        <f aca="false">Tarif_avec_Préparation_Commande!E49</f>
        <v>0.6</v>
      </c>
      <c r="R49" s="0" t="n">
        <f aca="false">Tarif_avec_Préparation_Commande!F49</f>
        <v>0</v>
      </c>
      <c r="S49" s="95" t="n">
        <f aca="false">Tarif_avec_Préparation_Commande!G49</f>
        <v>0</v>
      </c>
      <c r="T49" s="0" t="n">
        <f aca="false">Tarif_avec_Préparation_Commande!H49</f>
        <v>0</v>
      </c>
      <c r="U49" s="95" t="n">
        <f aca="false">Tarif_avec_Préparation_Commande!I49</f>
        <v>0</v>
      </c>
    </row>
    <row r="50" customFormat="false" ht="12.8" hidden="false" customHeight="false" outlineLevel="0" collapsed="false">
      <c r="A50" s="90" t="n">
        <f aca="false">N50</f>
        <v>1122</v>
      </c>
      <c r="B50" s="0" t="str">
        <f aca="false">"CTR"&amp;N50</f>
        <v>CTR1122</v>
      </c>
      <c r="C50" s="0" t="n">
        <f aca="false">SUMIF(Bon_de_Commande!O$24:O$982,A50,Bon_de_Commande!C$24:C$982)</f>
        <v>0</v>
      </c>
      <c r="E50" s="111" t="n">
        <v>15</v>
      </c>
      <c r="J50" s="90" t="n">
        <f aca="false">IF(AND($H50&lt;&gt;0, $C50&gt;=$H50),V50,IF(AND($G50&lt;&gt;0,$C50&gt;=$G50),T50,IF(AND($F50&lt;&gt;0,$C50&gt;=$F50),R50,IF(AND($E50&lt;&gt;0,$C50&gt;=$E50),P50,N50))))</f>
        <v>1122</v>
      </c>
      <c r="K50" s="95" t="n">
        <f aca="false">IF(AND($H50&lt;&gt;0, $C50&gt;=$H50),W50,IF(AND($G50&lt;&gt;0,$C50&gt;=$G50),U50,IF(AND($F50&lt;&gt;0,$C50&gt;=$F50),S50,IF(AND($E50&lt;&gt;0,$C50&gt;=$E50),Q50,O50))))</f>
        <v>0.55</v>
      </c>
      <c r="M50" s="0" t="str">
        <f aca="false">Tarif_avec_Préparation_Commande!A50</f>
        <v>AUTRES POTAGERES RAC NUES</v>
      </c>
      <c r="N50" s="0" t="n">
        <f aca="false">Tarif_avec_Préparation_Commande!B50</f>
        <v>1122</v>
      </c>
      <c r="O50" s="95" t="n">
        <f aca="false">Tarif_avec_Préparation_Commande!C50</f>
        <v>0.55</v>
      </c>
      <c r="P50" s="0" t="n">
        <f aca="false">Tarif_avec_Préparation_Commande!D50</f>
        <v>1172</v>
      </c>
      <c r="Q50" s="95" t="n">
        <f aca="false">Tarif_avec_Préparation_Commande!E50</f>
        <v>0.4</v>
      </c>
      <c r="R50" s="0" t="n">
        <f aca="false">Tarif_avec_Préparation_Commande!F50</f>
        <v>0</v>
      </c>
      <c r="S50" s="95" t="n">
        <f aca="false">Tarif_avec_Préparation_Commande!G50</f>
        <v>0</v>
      </c>
      <c r="T50" s="0" t="n">
        <f aca="false">Tarif_avec_Préparation_Commande!H50</f>
        <v>0</v>
      </c>
      <c r="U50" s="95" t="n">
        <f aca="false">Tarif_avec_Préparation_Commande!I50</f>
        <v>0</v>
      </c>
    </row>
    <row r="51" customFormat="false" ht="12.8" hidden="false" customHeight="false" outlineLevel="0" collapsed="false">
      <c r="A51" s="90" t="n">
        <f aca="false">N51</f>
        <v>1200</v>
      </c>
      <c r="B51" s="0" t="str">
        <f aca="false">"CTR"&amp;N51</f>
        <v>CTR1200</v>
      </c>
      <c r="C51" s="0" t="n">
        <f aca="false">SUMIF(Bon_de_Commande!O$24:O$982,A51,Bon_de_Commande!C$24:C$982)</f>
        <v>0</v>
      </c>
      <c r="E51" s="111" t="n">
        <v>15</v>
      </c>
      <c r="J51" s="90" t="n">
        <f aca="false">IF(AND($H51&lt;&gt;0, $C51&gt;=$H51),V51,IF(AND($G51&lt;&gt;0,$C51&gt;=$G51),T51,IF(AND($F51&lt;&gt;0,$C51&gt;=$F51),R51,IF(AND($E51&lt;&gt;0,$C51&gt;=$E51),P51,N51))))</f>
        <v>1200</v>
      </c>
      <c r="K51" s="95" t="n">
        <f aca="false">IF(AND($H51&lt;&gt;0, $C51&gt;=$H51),W51,IF(AND($G51&lt;&gt;0,$C51&gt;=$G51),U51,IF(AND($F51&lt;&gt;0,$C51&gt;=$F51),S51,IF(AND($E51&lt;&gt;0,$C51&gt;=$E51),Q51,O51))))</f>
        <v>44</v>
      </c>
      <c r="M51" s="0" t="str">
        <f aca="false">Tarif_avec_Préparation_Commande!A51</f>
        <v>BARQUETTE MARAICHER</v>
      </c>
      <c r="N51" s="0" t="n">
        <f aca="false">Tarif_avec_Préparation_Commande!B51</f>
        <v>1200</v>
      </c>
      <c r="O51" s="95" t="n">
        <f aca="false">Tarif_avec_Préparation_Commande!C51</f>
        <v>44</v>
      </c>
      <c r="P51" s="0" t="n">
        <f aca="false">Tarif_avec_Préparation_Commande!D51</f>
        <v>1450</v>
      </c>
      <c r="Q51" s="95" t="n">
        <f aca="false">Tarif_avec_Préparation_Commande!E51</f>
        <v>39.6</v>
      </c>
      <c r="R51" s="0" t="n">
        <f aca="false">Tarif_avec_Préparation_Commande!F51</f>
        <v>0</v>
      </c>
      <c r="S51" s="95" t="n">
        <f aca="false">Tarif_avec_Préparation_Commande!G51</f>
        <v>0</v>
      </c>
      <c r="T51" s="0" t="n">
        <f aca="false">Tarif_avec_Préparation_Commande!H51</f>
        <v>0</v>
      </c>
      <c r="U51" s="95" t="n">
        <f aca="false">Tarif_avec_Préparation_Commande!I51</f>
        <v>0</v>
      </c>
    </row>
    <row r="52" customFormat="false" ht="12.8" hidden="false" customHeight="false" outlineLevel="0" collapsed="false">
      <c r="A52" s="90" t="n">
        <f aca="false">N52</f>
        <v>0</v>
      </c>
      <c r="B52" s="0" t="str">
        <f aca="false">"CTR"&amp;N52</f>
        <v>CTR0</v>
      </c>
      <c r="C52" s="0" t="n">
        <f aca="false">SUMIF(Bon_de_Commande!O$24:O$982,A52,Bon_de_Commande!C$24:C$982)</f>
        <v>0</v>
      </c>
      <c r="J52" s="90" t="n">
        <f aca="false">IF(AND($H52&lt;&gt;0, $C52&gt;=$H52),V52,IF(AND($G52&lt;&gt;0,$C52&gt;=$G52),T52,IF(AND($F52&lt;&gt;0,$C52&gt;=$F52),R52,IF(AND($E52&lt;&gt;0,$C52&gt;=$E52),P52,N52))))</f>
        <v>0</v>
      </c>
      <c r="K52" s="95" t="n">
        <f aca="false">IF(AND($H52&lt;&gt;0, $C52&gt;=$H52),W52,IF(AND($G52&lt;&gt;0,$C52&gt;=$G52),U52,IF(AND($F52&lt;&gt;0,$C52&gt;=$F52),S52,IF(AND($E52&lt;&gt;0,$C52&gt;=$E52),Q52,O52))))</f>
        <v>0</v>
      </c>
      <c r="M52" s="0" t="n">
        <f aca="false">Tarif_avec_Préparation_Commande!A52</f>
        <v>0</v>
      </c>
      <c r="N52" s="0" t="n">
        <f aca="false">Tarif_avec_Préparation_Commande!B52</f>
        <v>0</v>
      </c>
      <c r="O52" s="95" t="n">
        <f aca="false">Tarif_avec_Préparation_Commande!C52</f>
        <v>0</v>
      </c>
      <c r="P52" s="0" t="n">
        <f aca="false">Tarif_avec_Préparation_Commande!D52</f>
        <v>0</v>
      </c>
      <c r="Q52" s="95" t="n">
        <f aca="false">Tarif_avec_Préparation_Commande!E52</f>
        <v>0</v>
      </c>
      <c r="R52" s="0" t="n">
        <f aca="false">Tarif_avec_Préparation_Commande!F52</f>
        <v>0</v>
      </c>
      <c r="S52" s="95" t="n">
        <f aca="false">Tarif_avec_Préparation_Commande!G52</f>
        <v>0</v>
      </c>
      <c r="T52" s="0" t="n">
        <f aca="false">Tarif_avec_Préparation_Commande!H52</f>
        <v>0</v>
      </c>
      <c r="U52" s="95" t="n">
        <f aca="false">Tarif_avec_Préparation_Commande!I52</f>
        <v>0</v>
      </c>
    </row>
    <row r="53" customFormat="false" ht="12.8" hidden="false" customHeight="false" outlineLevel="0" collapsed="false">
      <c r="A53" s="90" t="n">
        <f aca="false">N53</f>
        <v>0</v>
      </c>
      <c r="B53" s="0" t="str">
        <f aca="false">"CTR"&amp;N53</f>
        <v>CTR0</v>
      </c>
      <c r="C53" s="0" t="n">
        <f aca="false">SUMIF(Bon_de_Commande!O$24:O$982,A53,Bon_de_Commande!C$24:C$982)</f>
        <v>0</v>
      </c>
      <c r="J53" s="90" t="n">
        <f aca="false">IF(AND($H53&lt;&gt;0, $C53&gt;=$H53),V53,IF(AND($G53&lt;&gt;0,$C53&gt;=$G53),T53,IF(AND($F53&lt;&gt;0,$C53&gt;=$F53),R53,IF(AND($E53&lt;&gt;0,$C53&gt;=$E53),P53,N53))))</f>
        <v>0</v>
      </c>
      <c r="K53" s="95" t="n">
        <f aca="false">IF(AND($H53&lt;&gt;0, $C53&gt;=$H53),W53,IF(AND($G53&lt;&gt;0,$C53&gt;=$G53),U53,IF(AND($F53&lt;&gt;0,$C53&gt;=$F53),S53,IF(AND($E53&lt;&gt;0,$C53&gt;=$E53),Q53,O53))))</f>
        <v>0</v>
      </c>
      <c r="M53" s="0" t="n">
        <f aca="false">Tarif_avec_Préparation_Commande!A53</f>
        <v>0</v>
      </c>
      <c r="N53" s="0" t="n">
        <f aca="false">Tarif_avec_Préparation_Commande!B53</f>
        <v>0</v>
      </c>
      <c r="O53" s="95" t="n">
        <f aca="false">Tarif_avec_Préparation_Commande!C53</f>
        <v>0</v>
      </c>
      <c r="P53" s="0" t="n">
        <f aca="false">Tarif_avec_Préparation_Commande!D53</f>
        <v>0</v>
      </c>
      <c r="Q53" s="95" t="n">
        <f aca="false">Tarif_avec_Préparation_Commande!E53</f>
        <v>0</v>
      </c>
      <c r="R53" s="0" t="n">
        <f aca="false">Tarif_avec_Préparation_Commande!F53</f>
        <v>0</v>
      </c>
      <c r="S53" s="95" t="n">
        <f aca="false">Tarif_avec_Préparation_Commande!G53</f>
        <v>0</v>
      </c>
      <c r="T53" s="0" t="n">
        <f aca="false">Tarif_avec_Préparation_Commande!H53</f>
        <v>0</v>
      </c>
      <c r="U53" s="95" t="n">
        <f aca="false">Tarif_avec_Préparation_Commande!I53</f>
        <v>0</v>
      </c>
    </row>
    <row r="54" customFormat="false" ht="12.8" hidden="false" customHeight="false" outlineLevel="0" collapsed="false">
      <c r="A54" s="90" t="n">
        <f aca="false">N54</f>
        <v>0</v>
      </c>
      <c r="B54" s="0" t="str">
        <f aca="false">"CTR"&amp;N54</f>
        <v>CTR0</v>
      </c>
      <c r="C54" s="0" t="n">
        <f aca="false">SUMIF(Bon_de_Commande!O$24:O$982,A54,Bon_de_Commande!C$24:C$982)</f>
        <v>0</v>
      </c>
      <c r="J54" s="90" t="n">
        <f aca="false">IF(AND($H54&lt;&gt;0, $C54&gt;=$H54),V54,IF(AND($G54&lt;&gt;0,$C54&gt;=$G54),T54,IF(AND($F54&lt;&gt;0,$C54&gt;=$F54),R54,IF(AND($E54&lt;&gt;0,$C54&gt;=$E54),P54,N54))))</f>
        <v>0</v>
      </c>
      <c r="K54" s="95" t="n">
        <f aca="false">IF(AND($H54&lt;&gt;0, $C54&gt;=$H54),W54,IF(AND($G54&lt;&gt;0,$C54&gt;=$G54),U54,IF(AND($F54&lt;&gt;0,$C54&gt;=$F54),S54,IF(AND($E54&lt;&gt;0,$C54&gt;=$E54),Q54,O54))))</f>
        <v>0</v>
      </c>
      <c r="M54" s="0" t="n">
        <f aca="false">Tarif_avec_Préparation_Commande!A54</f>
        <v>0</v>
      </c>
      <c r="N54" s="0" t="n">
        <f aca="false">Tarif_avec_Préparation_Commande!B54</f>
        <v>0</v>
      </c>
      <c r="O54" s="95" t="n">
        <f aca="false">Tarif_avec_Préparation_Commande!C54</f>
        <v>0</v>
      </c>
      <c r="P54" s="0" t="n">
        <f aca="false">Tarif_avec_Préparation_Commande!D54</f>
        <v>0</v>
      </c>
      <c r="Q54" s="95" t="n">
        <f aca="false">Tarif_avec_Préparation_Commande!E54</f>
        <v>0</v>
      </c>
      <c r="R54" s="0" t="n">
        <f aca="false">Tarif_avec_Préparation_Commande!F54</f>
        <v>0</v>
      </c>
      <c r="S54" s="95" t="n">
        <f aca="false">Tarif_avec_Préparation_Commande!G54</f>
        <v>0</v>
      </c>
      <c r="T54" s="0" t="n">
        <f aca="false">Tarif_avec_Préparation_Commande!H54</f>
        <v>0</v>
      </c>
      <c r="U54" s="95" t="n">
        <f aca="false">Tarif_avec_Préparation_Commande!I54</f>
        <v>0</v>
      </c>
    </row>
    <row r="55" customFormat="false" ht="12.8" hidden="false" customHeight="false" outlineLevel="0" collapsed="false">
      <c r="A55" s="90" t="n">
        <f aca="false">N55</f>
        <v>0</v>
      </c>
      <c r="B55" s="0" t="str">
        <f aca="false">"CTR"&amp;N55</f>
        <v>CTR0</v>
      </c>
      <c r="C55" s="0" t="n">
        <f aca="false">SUMIF(Bon_de_Commande!O$24:O$982,A55,Bon_de_Commande!C$24:C$982)</f>
        <v>0</v>
      </c>
      <c r="J55" s="90" t="n">
        <f aca="false">IF(AND($H55&lt;&gt;0, $C55&gt;=$H55),V55,IF(AND($G55&lt;&gt;0,$C55&gt;=$G55),T55,IF(AND($F55&lt;&gt;0,$C55&gt;=$F55),R55,IF(AND($E55&lt;&gt;0,$C55&gt;=$E55),P55,N55))))</f>
        <v>0</v>
      </c>
      <c r="K55" s="95" t="n">
        <f aca="false">IF(AND($H55&lt;&gt;0, $C55&gt;=$H55),W55,IF(AND($G55&lt;&gt;0,$C55&gt;=$G55),U55,IF(AND($F55&lt;&gt;0,$C55&gt;=$F55),S55,IF(AND($E55&lt;&gt;0,$C55&gt;=$E55),Q55,O55))))</f>
        <v>0</v>
      </c>
      <c r="M55" s="0" t="n">
        <f aca="false">Tarif_avec_Préparation_Commande!A55</f>
        <v>0</v>
      </c>
      <c r="N55" s="0" t="n">
        <f aca="false">Tarif_avec_Préparation_Commande!B55</f>
        <v>0</v>
      </c>
      <c r="O55" s="95" t="n">
        <f aca="false">Tarif_avec_Préparation_Commande!C55</f>
        <v>0</v>
      </c>
      <c r="P55" s="0" t="n">
        <f aca="false">Tarif_avec_Préparation_Commande!D55</f>
        <v>0</v>
      </c>
      <c r="Q55" s="95" t="n">
        <f aca="false">Tarif_avec_Préparation_Commande!E55</f>
        <v>0</v>
      </c>
      <c r="R55" s="0" t="n">
        <f aca="false">Tarif_avec_Préparation_Commande!F55</f>
        <v>0</v>
      </c>
      <c r="S55" s="95" t="n">
        <f aca="false">Tarif_avec_Préparation_Commande!G55</f>
        <v>0</v>
      </c>
      <c r="T55" s="0" t="n">
        <f aca="false">Tarif_avec_Préparation_Commande!H55</f>
        <v>0</v>
      </c>
      <c r="U55" s="95" t="n">
        <f aca="false">Tarif_avec_Préparation_Commande!I55</f>
        <v>0</v>
      </c>
    </row>
    <row r="56" customFormat="false" ht="12.8" hidden="false" customHeight="false" outlineLevel="0" collapsed="false">
      <c r="A56" s="90" t="n">
        <f aca="false">N56</f>
        <v>0</v>
      </c>
      <c r="B56" s="0" t="str">
        <f aca="false">"CTR"&amp;N56</f>
        <v>CTR0</v>
      </c>
      <c r="C56" s="0" t="n">
        <f aca="false">SUMIF(Bon_de_Commande!O$24:O$982,A56,Bon_de_Commande!C$24:C$982)</f>
        <v>0</v>
      </c>
      <c r="J56" s="90" t="n">
        <f aca="false">IF(AND($H56&lt;&gt;0, $C56&gt;=$H56),V56,IF(AND($G56&lt;&gt;0,$C56&gt;=$G56),T56,IF(AND($F56&lt;&gt;0,$C56&gt;=$F56),R56,IF(AND($E56&lt;&gt;0,$C56&gt;=$E56),P56,N56))))</f>
        <v>0</v>
      </c>
      <c r="K56" s="95" t="n">
        <f aca="false">IF(AND($H56&lt;&gt;0, $C56&gt;=$H56),W56,IF(AND($G56&lt;&gt;0,$C56&gt;=$G56),U56,IF(AND($F56&lt;&gt;0,$C56&gt;=$F56),S56,IF(AND($E56&lt;&gt;0,$C56&gt;=$E56),Q56,O56))))</f>
        <v>0</v>
      </c>
      <c r="M56" s="0" t="n">
        <f aca="false">Tarif_avec_Préparation_Commande!A56</f>
        <v>0</v>
      </c>
      <c r="N56" s="0" t="n">
        <f aca="false">Tarif_avec_Préparation_Commande!B56</f>
        <v>0</v>
      </c>
      <c r="O56" s="95" t="n">
        <f aca="false">Tarif_avec_Préparation_Commande!C56</f>
        <v>0</v>
      </c>
      <c r="P56" s="0" t="n">
        <f aca="false">Tarif_avec_Préparation_Commande!D56</f>
        <v>0</v>
      </c>
      <c r="Q56" s="95" t="n">
        <f aca="false">Tarif_avec_Préparation_Commande!E56</f>
        <v>0</v>
      </c>
      <c r="R56" s="0" t="n">
        <f aca="false">Tarif_avec_Préparation_Commande!F56</f>
        <v>0</v>
      </c>
      <c r="S56" s="95" t="n">
        <f aca="false">Tarif_avec_Préparation_Commande!G56</f>
        <v>0</v>
      </c>
      <c r="T56" s="0" t="n">
        <f aca="false">Tarif_avec_Préparation_Commande!H56</f>
        <v>0</v>
      </c>
      <c r="U56" s="95" t="n">
        <f aca="false">Tarif_avec_Préparation_Commande!I56</f>
        <v>0</v>
      </c>
    </row>
    <row r="57" customFormat="false" ht="12.8" hidden="false" customHeight="false" outlineLevel="0" collapsed="false">
      <c r="A57" s="90" t="n">
        <f aca="false">N57</f>
        <v>0</v>
      </c>
      <c r="B57" s="0" t="str">
        <f aca="false">"CTR"&amp;N57</f>
        <v>CTR0</v>
      </c>
      <c r="C57" s="0" t="n">
        <f aca="false">SUMIF(Bon_de_Commande!O$24:O$982,A57,Bon_de_Commande!C$24:C$982)</f>
        <v>0</v>
      </c>
      <c r="J57" s="90" t="n">
        <f aca="false">IF(AND($H57&lt;&gt;0, $C57&gt;=$H57),V57,IF(AND($G57&lt;&gt;0,$C57&gt;=$G57),T57,IF(AND($F57&lt;&gt;0,$C57&gt;=$F57),R57,IF(AND($E57&lt;&gt;0,$C57&gt;=$E57),P57,N57))))</f>
        <v>0</v>
      </c>
      <c r="K57" s="95" t="n">
        <f aca="false">IF(AND($H57&lt;&gt;0, $C57&gt;=$H57),W57,IF(AND($G57&lt;&gt;0,$C57&gt;=$G57),U57,IF(AND($F57&lt;&gt;0,$C57&gt;=$F57),S57,IF(AND($E57&lt;&gt;0,$C57&gt;=$E57),Q57,O57))))</f>
        <v>0</v>
      </c>
      <c r="M57" s="0" t="n">
        <f aca="false">Tarif_avec_Préparation_Commande!A57</f>
        <v>0</v>
      </c>
      <c r="N57" s="0" t="n">
        <f aca="false">Tarif_avec_Préparation_Commande!B57</f>
        <v>0</v>
      </c>
      <c r="O57" s="95" t="n">
        <f aca="false">Tarif_avec_Préparation_Commande!C57</f>
        <v>0</v>
      </c>
      <c r="P57" s="0" t="n">
        <f aca="false">Tarif_avec_Préparation_Commande!D57</f>
        <v>0</v>
      </c>
      <c r="Q57" s="95" t="n">
        <f aca="false">Tarif_avec_Préparation_Commande!E57</f>
        <v>0</v>
      </c>
      <c r="R57" s="0" t="n">
        <f aca="false">Tarif_avec_Préparation_Commande!F57</f>
        <v>0</v>
      </c>
      <c r="S57" s="95" t="n">
        <f aca="false">Tarif_avec_Préparation_Commande!G57</f>
        <v>0</v>
      </c>
      <c r="T57" s="0" t="n">
        <f aca="false">Tarif_avec_Préparation_Commande!H57</f>
        <v>0</v>
      </c>
      <c r="U57" s="95" t="n">
        <f aca="false">Tarif_avec_Préparation_Commande!I57</f>
        <v>0</v>
      </c>
    </row>
    <row r="58" customFormat="false" ht="12.8" hidden="false" customHeight="false" outlineLevel="0" collapsed="false">
      <c r="A58" s="90" t="n">
        <f aca="false">N58</f>
        <v>0</v>
      </c>
      <c r="B58" s="0" t="str">
        <f aca="false">"CTR"&amp;N58</f>
        <v>CTR0</v>
      </c>
      <c r="C58" s="0" t="n">
        <f aca="false">SUMIF(Bon_de_Commande!O$24:O$982,A58,Bon_de_Commande!C$24:C$982)</f>
        <v>0</v>
      </c>
      <c r="J58" s="90" t="n">
        <f aca="false">IF(AND($H58&lt;&gt;0, $C58&gt;=$H58),V58,IF(AND($G58&lt;&gt;0,$C58&gt;=$G58),T58,IF(AND($F58&lt;&gt;0,$C58&gt;=$F58),R58,IF(AND($E58&lt;&gt;0,$C58&gt;=$E58),P58,N58))))</f>
        <v>0</v>
      </c>
      <c r="K58" s="95" t="n">
        <f aca="false">IF(AND($H58&lt;&gt;0, $C58&gt;=$H58),W58,IF(AND($G58&lt;&gt;0,$C58&gt;=$G58),U58,IF(AND($F58&lt;&gt;0,$C58&gt;=$F58),S58,IF(AND($E58&lt;&gt;0,$C58&gt;=$E58),Q58,O58))))</f>
        <v>0</v>
      </c>
      <c r="M58" s="0" t="n">
        <f aca="false">Tarif_avec_Préparation_Commande!A58</f>
        <v>0</v>
      </c>
      <c r="N58" s="0" t="n">
        <f aca="false">Tarif_avec_Préparation_Commande!B58</f>
        <v>0</v>
      </c>
      <c r="O58" s="95" t="n">
        <f aca="false">Tarif_avec_Préparation_Commande!C58</f>
        <v>0</v>
      </c>
      <c r="P58" s="0" t="n">
        <f aca="false">Tarif_avec_Préparation_Commande!D58</f>
        <v>0</v>
      </c>
      <c r="Q58" s="95" t="n">
        <f aca="false">Tarif_avec_Préparation_Commande!E58</f>
        <v>0</v>
      </c>
      <c r="R58" s="0" t="n">
        <f aca="false">Tarif_avec_Préparation_Commande!F58</f>
        <v>0</v>
      </c>
      <c r="S58" s="95" t="n">
        <f aca="false">Tarif_avec_Préparation_Commande!G58</f>
        <v>0</v>
      </c>
      <c r="T58" s="0" t="n">
        <f aca="false">Tarif_avec_Préparation_Commande!H58</f>
        <v>0</v>
      </c>
      <c r="U58" s="95" t="n">
        <f aca="false">Tarif_avec_Préparation_Commande!I58</f>
        <v>0</v>
      </c>
    </row>
    <row r="59" customFormat="false" ht="12.8" hidden="false" customHeight="false" outlineLevel="0" collapsed="false">
      <c r="A59" s="90" t="n">
        <f aca="false">N59</f>
        <v>0</v>
      </c>
      <c r="B59" s="0" t="str">
        <f aca="false">"CTR"&amp;N59</f>
        <v>CTR0</v>
      </c>
      <c r="C59" s="0" t="n">
        <f aca="false">SUMIF(Bon_de_Commande!O$24:O$982,A59,Bon_de_Commande!C$24:C$982)</f>
        <v>0</v>
      </c>
      <c r="J59" s="90" t="n">
        <f aca="false">IF(AND($H59&lt;&gt;0, $C59&gt;=$H59),V59,IF(AND($G59&lt;&gt;0,$C59&gt;=$G59),T59,IF(AND($F59&lt;&gt;0,$C59&gt;=$F59),R59,IF(AND($E59&lt;&gt;0,$C59&gt;=$E59),P59,N59))))</f>
        <v>0</v>
      </c>
      <c r="K59" s="95" t="n">
        <f aca="false">IF(AND($H59&lt;&gt;0, $C59&gt;=$H59),W59,IF(AND($G59&lt;&gt;0,$C59&gt;=$G59),U59,IF(AND($F59&lt;&gt;0,$C59&gt;=$F59),S59,IF(AND($E59&lt;&gt;0,$C59&gt;=$E59),Q59,O59))))</f>
        <v>0</v>
      </c>
      <c r="M59" s="0" t="n">
        <f aca="false">Tarif_avec_Préparation_Commande!A59</f>
        <v>0</v>
      </c>
      <c r="N59" s="0" t="n">
        <f aca="false">Tarif_avec_Préparation_Commande!B59</f>
        <v>0</v>
      </c>
      <c r="O59" s="95" t="n">
        <f aca="false">Tarif_avec_Préparation_Commande!C59</f>
        <v>0</v>
      </c>
      <c r="P59" s="0" t="n">
        <f aca="false">Tarif_avec_Préparation_Commande!D59</f>
        <v>0</v>
      </c>
      <c r="Q59" s="95" t="n">
        <f aca="false">Tarif_avec_Préparation_Commande!E59</f>
        <v>0</v>
      </c>
      <c r="R59" s="0" t="n">
        <f aca="false">Tarif_avec_Préparation_Commande!F59</f>
        <v>0</v>
      </c>
      <c r="S59" s="95" t="n">
        <f aca="false">Tarif_avec_Préparation_Commande!G59</f>
        <v>0</v>
      </c>
      <c r="T59" s="0" t="n">
        <f aca="false">Tarif_avec_Préparation_Commande!H59</f>
        <v>0</v>
      </c>
      <c r="U59" s="95" t="n">
        <f aca="false">Tarif_avec_Préparation_Commande!I59</f>
        <v>0</v>
      </c>
    </row>
    <row r="60" customFormat="false" ht="12.8" hidden="false" customHeight="false" outlineLevel="0" collapsed="false">
      <c r="A60" s="90" t="n">
        <f aca="false">N60</f>
        <v>0</v>
      </c>
      <c r="B60" s="0" t="str">
        <f aca="false">"CTR"&amp;N60</f>
        <v>CTR0</v>
      </c>
      <c r="C60" s="0" t="n">
        <f aca="false">SUMIF(Bon_de_Commande!O$24:O$982,A60,Bon_de_Commande!C$24:C$982)</f>
        <v>0</v>
      </c>
      <c r="J60" s="90" t="n">
        <f aca="false">IF(AND($H60&lt;&gt;0, $C60&gt;=$H60),V60,IF(AND($G60&lt;&gt;0,$C60&gt;=$G60),T60,IF(AND($F60&lt;&gt;0,$C60&gt;=$F60),R60,IF(AND($E60&lt;&gt;0,$C60&gt;=$E60),P60,N60))))</f>
        <v>0</v>
      </c>
      <c r="K60" s="95" t="n">
        <f aca="false">IF(AND($H60&lt;&gt;0, $C60&gt;=$H60),W60,IF(AND($G60&lt;&gt;0,$C60&gt;=$G60),U60,IF(AND($F60&lt;&gt;0,$C60&gt;=$F60),S60,IF(AND($E60&lt;&gt;0,$C60&gt;=$E60),Q60,O60))))</f>
        <v>0</v>
      </c>
      <c r="M60" s="0" t="n">
        <f aca="false">Tarif_avec_Préparation_Commande!A60</f>
        <v>0</v>
      </c>
      <c r="N60" s="0" t="n">
        <f aca="false">Tarif_avec_Préparation_Commande!B60</f>
        <v>0</v>
      </c>
      <c r="O60" s="95" t="n">
        <f aca="false">Tarif_avec_Préparation_Commande!C60</f>
        <v>0</v>
      </c>
      <c r="P60" s="0" t="n">
        <f aca="false">Tarif_avec_Préparation_Commande!D60</f>
        <v>0</v>
      </c>
      <c r="Q60" s="95" t="n">
        <f aca="false">Tarif_avec_Préparation_Commande!E60</f>
        <v>0</v>
      </c>
      <c r="R60" s="0" t="n">
        <f aca="false">Tarif_avec_Préparation_Commande!F60</f>
        <v>0</v>
      </c>
      <c r="S60" s="95" t="n">
        <f aca="false">Tarif_avec_Préparation_Commande!G60</f>
        <v>0</v>
      </c>
      <c r="T60" s="0" t="n">
        <f aca="false">Tarif_avec_Préparation_Commande!H60</f>
        <v>0</v>
      </c>
      <c r="U60" s="95" t="n">
        <f aca="false">Tarif_avec_Préparation_Commande!I60</f>
        <v>0</v>
      </c>
    </row>
    <row r="61" customFormat="false" ht="12.8" hidden="false" customHeight="false" outlineLevel="0" collapsed="false">
      <c r="A61" s="90" t="n">
        <f aca="false">N61</f>
        <v>0</v>
      </c>
      <c r="B61" s="0" t="str">
        <f aca="false">"CTR"&amp;N61</f>
        <v>CTR0</v>
      </c>
      <c r="C61" s="0" t="n">
        <f aca="false">SUMIF(Bon_de_Commande!O$24:O$982,A61,Bon_de_Commande!C$24:C$982)</f>
        <v>0</v>
      </c>
      <c r="J61" s="90" t="n">
        <f aca="false">IF(AND($H61&lt;&gt;0, $C61&gt;=$H61),V61,IF(AND($G61&lt;&gt;0,$C61&gt;=$G61),T61,IF(AND($F61&lt;&gt;0,$C61&gt;=$F61),R61,IF(AND($E61&lt;&gt;0,$C61&gt;=$E61),P61,N61))))</f>
        <v>0</v>
      </c>
      <c r="K61" s="95" t="n">
        <f aca="false">IF(AND($H61&lt;&gt;0, $C61&gt;=$H61),W61,IF(AND($G61&lt;&gt;0,$C61&gt;=$G61),U61,IF(AND($F61&lt;&gt;0,$C61&gt;=$F61),S61,IF(AND($E61&lt;&gt;0,$C61&gt;=$E61),Q61,O61))))</f>
        <v>0</v>
      </c>
      <c r="M61" s="0" t="n">
        <f aca="false">Tarif_avec_Préparation_Commande!A61</f>
        <v>0</v>
      </c>
      <c r="N61" s="0" t="n">
        <f aca="false">Tarif_avec_Préparation_Commande!B61</f>
        <v>0</v>
      </c>
      <c r="O61" s="95" t="n">
        <f aca="false">Tarif_avec_Préparation_Commande!C61</f>
        <v>0</v>
      </c>
      <c r="P61" s="0" t="n">
        <f aca="false">Tarif_avec_Préparation_Commande!D61</f>
        <v>0</v>
      </c>
      <c r="Q61" s="95" t="n">
        <f aca="false">Tarif_avec_Préparation_Commande!E61</f>
        <v>0</v>
      </c>
      <c r="R61" s="0" t="n">
        <f aca="false">Tarif_avec_Préparation_Commande!F61</f>
        <v>0</v>
      </c>
      <c r="S61" s="95" t="n">
        <f aca="false">Tarif_avec_Préparation_Commande!G61</f>
        <v>0</v>
      </c>
      <c r="T61" s="0" t="n">
        <f aca="false">Tarif_avec_Préparation_Commande!H61</f>
        <v>0</v>
      </c>
      <c r="U61" s="95" t="n">
        <f aca="false">Tarif_avec_Préparation_Commande!I61</f>
        <v>0</v>
      </c>
    </row>
    <row r="62" customFormat="false" ht="12.8" hidden="false" customHeight="false" outlineLevel="0" collapsed="false">
      <c r="A62" s="90" t="n">
        <f aca="false">N62</f>
        <v>0</v>
      </c>
      <c r="B62" s="0" t="str">
        <f aca="false">"CTR"&amp;N62</f>
        <v>CTR0</v>
      </c>
      <c r="C62" s="0" t="n">
        <f aca="false">SUMIF(Bon_de_Commande!O$24:O$982,A62,Bon_de_Commande!C$24:C$982)</f>
        <v>0</v>
      </c>
      <c r="J62" s="90" t="n">
        <f aca="false">IF(AND($H62&lt;&gt;0, $C62&gt;=$H62),V62,IF(AND($G62&lt;&gt;0,$C62&gt;=$G62),T62,IF(AND($F62&lt;&gt;0,$C62&gt;=$F62),R62,IF(AND($E62&lt;&gt;0,$C62&gt;=$E62),P62,N62))))</f>
        <v>0</v>
      </c>
      <c r="K62" s="95" t="n">
        <f aca="false">IF(AND($H62&lt;&gt;0, $C62&gt;=$H62),W62,IF(AND($G62&lt;&gt;0,$C62&gt;=$G62),U62,IF(AND($F62&lt;&gt;0,$C62&gt;=$F62),S62,IF(AND($E62&lt;&gt;0,$C62&gt;=$E62),Q62,O62))))</f>
        <v>0</v>
      </c>
      <c r="M62" s="0" t="n">
        <f aca="false">Tarif_avec_Préparation_Commande!A62</f>
        <v>0</v>
      </c>
      <c r="N62" s="0" t="n">
        <f aca="false">Tarif_avec_Préparation_Commande!B62</f>
        <v>0</v>
      </c>
      <c r="O62" s="95" t="n">
        <f aca="false">Tarif_avec_Préparation_Commande!C62</f>
        <v>0</v>
      </c>
      <c r="P62" s="0" t="n">
        <f aca="false">Tarif_avec_Préparation_Commande!D62</f>
        <v>0</v>
      </c>
      <c r="Q62" s="95" t="n">
        <f aca="false">Tarif_avec_Préparation_Commande!E62</f>
        <v>0</v>
      </c>
      <c r="R62" s="0" t="n">
        <f aca="false">Tarif_avec_Préparation_Commande!F62</f>
        <v>0</v>
      </c>
      <c r="S62" s="95" t="n">
        <f aca="false">Tarif_avec_Préparation_Commande!G62</f>
        <v>0</v>
      </c>
      <c r="T62" s="0" t="n">
        <f aca="false">Tarif_avec_Préparation_Commande!H62</f>
        <v>0</v>
      </c>
      <c r="U62" s="95" t="n">
        <f aca="false">Tarif_avec_Préparation_Commande!I62</f>
        <v>0</v>
      </c>
    </row>
    <row r="63" customFormat="false" ht="12.8" hidden="false" customHeight="false" outlineLevel="0" collapsed="false">
      <c r="A63" s="90" t="n">
        <f aca="false">N63</f>
        <v>0</v>
      </c>
      <c r="B63" s="0" t="str">
        <f aca="false">"CTR"&amp;N63</f>
        <v>CTR0</v>
      </c>
      <c r="C63" s="0" t="n">
        <f aca="false">SUMIF(Bon_de_Commande!O$24:O$982,A63,Bon_de_Commande!C$24:C$982)</f>
        <v>0</v>
      </c>
      <c r="J63" s="90" t="n">
        <f aca="false">IF(AND($H63&lt;&gt;0, $C63&gt;=$H63),V63,IF(AND($G63&lt;&gt;0,$C63&gt;=$G63),T63,IF(AND($F63&lt;&gt;0,$C63&gt;=$F63),R63,IF(AND($E63&lt;&gt;0,$C63&gt;=$E63),P63,N63))))</f>
        <v>0</v>
      </c>
      <c r="K63" s="95" t="n">
        <f aca="false">IF(AND($H63&lt;&gt;0, $C63&gt;=$H63),W63,IF(AND($G63&lt;&gt;0,$C63&gt;=$G63),U63,IF(AND($F63&lt;&gt;0,$C63&gt;=$F63),S63,IF(AND($E63&lt;&gt;0,$C63&gt;=$E63),Q63,O63))))</f>
        <v>0</v>
      </c>
      <c r="M63" s="0" t="n">
        <f aca="false">Tarif_avec_Préparation_Commande!A63</f>
        <v>0</v>
      </c>
      <c r="N63" s="0" t="n">
        <f aca="false">Tarif_avec_Préparation_Commande!B63</f>
        <v>0</v>
      </c>
      <c r="O63" s="95" t="n">
        <f aca="false">Tarif_avec_Préparation_Commande!C63</f>
        <v>0</v>
      </c>
      <c r="P63" s="0" t="n">
        <f aca="false">Tarif_avec_Préparation_Commande!D63</f>
        <v>0</v>
      </c>
      <c r="Q63" s="95" t="n">
        <f aca="false">Tarif_avec_Préparation_Commande!E63</f>
        <v>0</v>
      </c>
      <c r="R63" s="0" t="n">
        <f aca="false">Tarif_avec_Préparation_Commande!F63</f>
        <v>0</v>
      </c>
      <c r="S63" s="95" t="n">
        <f aca="false">Tarif_avec_Préparation_Commande!G63</f>
        <v>0</v>
      </c>
      <c r="T63" s="0" t="n">
        <f aca="false">Tarif_avec_Préparation_Commande!H63</f>
        <v>0</v>
      </c>
      <c r="U63" s="95" t="n">
        <f aca="false">Tarif_avec_Préparation_Commande!I63</f>
        <v>0</v>
      </c>
    </row>
    <row r="64" customFormat="false" ht="12.8" hidden="false" customHeight="false" outlineLevel="0" collapsed="false">
      <c r="A64" s="90" t="n">
        <f aca="false">N64</f>
        <v>0</v>
      </c>
      <c r="B64" s="0" t="str">
        <f aca="false">"CTR"&amp;N64</f>
        <v>CTR0</v>
      </c>
      <c r="C64" s="0" t="n">
        <f aca="false">SUMIF(Bon_de_Commande!O$24:O$982,A64,Bon_de_Commande!C$24:C$982)</f>
        <v>0</v>
      </c>
      <c r="J64" s="90" t="n">
        <f aca="false">IF(AND($H64&lt;&gt;0, $C64&gt;=$H64),V64,IF(AND($G64&lt;&gt;0,$C64&gt;=$G64),T64,IF(AND($F64&lt;&gt;0,$C64&gt;=$F64),R64,IF(AND($E64&lt;&gt;0,$C64&gt;=$E64),P64,N64))))</f>
        <v>0</v>
      </c>
      <c r="K64" s="95" t="n">
        <f aca="false">IF(AND($H64&lt;&gt;0, $C64&gt;=$H64),W64,IF(AND($G64&lt;&gt;0,$C64&gt;=$G64),U64,IF(AND($F64&lt;&gt;0,$C64&gt;=$F64),S64,IF(AND($E64&lt;&gt;0,$C64&gt;=$E64),Q64,O64))))</f>
        <v>0</v>
      </c>
      <c r="M64" s="0" t="n">
        <f aca="false">Tarif_avec_Préparation_Commande!A64</f>
        <v>0</v>
      </c>
      <c r="N64" s="0" t="n">
        <f aca="false">Tarif_avec_Préparation_Commande!B64</f>
        <v>0</v>
      </c>
      <c r="O64" s="95" t="n">
        <f aca="false">Tarif_avec_Préparation_Commande!C64</f>
        <v>0</v>
      </c>
      <c r="P64" s="0" t="n">
        <f aca="false">Tarif_avec_Préparation_Commande!D64</f>
        <v>0</v>
      </c>
      <c r="Q64" s="95" t="n">
        <f aca="false">Tarif_avec_Préparation_Commande!E64</f>
        <v>0</v>
      </c>
      <c r="R64" s="0" t="n">
        <f aca="false">Tarif_avec_Préparation_Commande!F64</f>
        <v>0</v>
      </c>
      <c r="S64" s="95" t="n">
        <f aca="false">Tarif_avec_Préparation_Commande!G64</f>
        <v>0</v>
      </c>
      <c r="T64" s="0" t="n">
        <f aca="false">Tarif_avec_Préparation_Commande!H64</f>
        <v>0</v>
      </c>
      <c r="U64" s="95" t="n">
        <f aca="false">Tarif_avec_Préparation_Commande!I64</f>
        <v>0</v>
      </c>
    </row>
    <row r="65" customFormat="false" ht="12.8" hidden="false" customHeight="false" outlineLevel="0" collapsed="false">
      <c r="A65" s="90" t="n">
        <f aca="false">N65</f>
        <v>0</v>
      </c>
      <c r="B65" s="0" t="str">
        <f aca="false">"CTR"&amp;N65</f>
        <v>CTR0</v>
      </c>
      <c r="C65" s="0" t="n">
        <f aca="false">SUMIF(Bon_de_Commande!O$24:O$982,A65,Bon_de_Commande!C$24:C$982)</f>
        <v>0</v>
      </c>
      <c r="J65" s="90" t="n">
        <f aca="false">IF(AND($H65&lt;&gt;0, $C65&gt;=$H65),V65,IF(AND($G65&lt;&gt;0,$C65&gt;=$G65),T65,IF(AND($F65&lt;&gt;0,$C65&gt;=$F65),R65,IF(AND($E65&lt;&gt;0,$C65&gt;=$E65),P65,N65))))</f>
        <v>0</v>
      </c>
      <c r="K65" s="95" t="n">
        <f aca="false">IF(AND($H65&lt;&gt;0, $C65&gt;=$H65),W65,IF(AND($G65&lt;&gt;0,$C65&gt;=$G65),U65,IF(AND($F65&lt;&gt;0,$C65&gt;=$F65),S65,IF(AND($E65&lt;&gt;0,$C65&gt;=$E65),Q65,O65))))</f>
        <v>0</v>
      </c>
      <c r="M65" s="0" t="n">
        <f aca="false">Tarif_avec_Préparation_Commande!A65</f>
        <v>0</v>
      </c>
      <c r="N65" s="0" t="n">
        <f aca="false">Tarif_avec_Préparation_Commande!B65</f>
        <v>0</v>
      </c>
      <c r="O65" s="95" t="n">
        <f aca="false">Tarif_avec_Préparation_Commande!C65</f>
        <v>0</v>
      </c>
      <c r="P65" s="0" t="n">
        <f aca="false">Tarif_avec_Préparation_Commande!D65</f>
        <v>0</v>
      </c>
      <c r="Q65" s="95" t="n">
        <f aca="false">Tarif_avec_Préparation_Commande!E65</f>
        <v>0</v>
      </c>
      <c r="R65" s="0" t="n">
        <f aca="false">Tarif_avec_Préparation_Commande!F65</f>
        <v>0</v>
      </c>
      <c r="S65" s="95" t="n">
        <f aca="false">Tarif_avec_Préparation_Commande!G65</f>
        <v>0</v>
      </c>
      <c r="T65" s="0" t="n">
        <f aca="false">Tarif_avec_Préparation_Commande!H65</f>
        <v>0</v>
      </c>
      <c r="U65" s="95" t="n">
        <f aca="false">Tarif_avec_Préparation_Commande!I65</f>
        <v>0</v>
      </c>
    </row>
    <row r="66" customFormat="false" ht="12.8" hidden="false" customHeight="false" outlineLevel="0" collapsed="false">
      <c r="A66" s="90" t="n">
        <f aca="false">N66</f>
        <v>0</v>
      </c>
      <c r="B66" s="0" t="str">
        <f aca="false">"CTR"&amp;N66</f>
        <v>CTR0</v>
      </c>
      <c r="C66" s="0" t="n">
        <f aca="false">SUMIF(Bon_de_Commande!O$24:O$982,A66,Bon_de_Commande!C$24:C$982)</f>
        <v>0</v>
      </c>
      <c r="J66" s="90" t="n">
        <f aca="false">IF(AND($H66&lt;&gt;0, $C66&gt;=$H66),V66,IF(AND($G66&lt;&gt;0,$C66&gt;=$G66),T66,IF(AND($F66&lt;&gt;0,$C66&gt;=$F66),R66,IF(AND($E66&lt;&gt;0,$C66&gt;=$E66),P66,N66))))</f>
        <v>0</v>
      </c>
      <c r="K66" s="95" t="n">
        <f aca="false">IF(AND($H66&lt;&gt;0, $C66&gt;=$H66),W66,IF(AND($G66&lt;&gt;0,$C66&gt;=$G66),U66,IF(AND($F66&lt;&gt;0,$C66&gt;=$F66),S66,IF(AND($E66&lt;&gt;0,$C66&gt;=$E66),Q66,O66))))</f>
        <v>0</v>
      </c>
      <c r="M66" s="0" t="n">
        <f aca="false">Tarif_avec_Préparation_Commande!A66</f>
        <v>0</v>
      </c>
      <c r="N66" s="0" t="n">
        <f aca="false">Tarif_avec_Préparation_Commande!B66</f>
        <v>0</v>
      </c>
      <c r="O66" s="95" t="n">
        <f aca="false">Tarif_avec_Préparation_Commande!C66</f>
        <v>0</v>
      </c>
      <c r="P66" s="0" t="n">
        <f aca="false">Tarif_avec_Préparation_Commande!D66</f>
        <v>0</v>
      </c>
      <c r="Q66" s="95" t="n">
        <f aca="false">Tarif_avec_Préparation_Commande!E66</f>
        <v>0</v>
      </c>
      <c r="R66" s="0" t="n">
        <f aca="false">Tarif_avec_Préparation_Commande!F66</f>
        <v>0</v>
      </c>
      <c r="S66" s="95" t="n">
        <f aca="false">Tarif_avec_Préparation_Commande!G66</f>
        <v>0</v>
      </c>
      <c r="T66" s="0" t="n">
        <f aca="false">Tarif_avec_Préparation_Commande!H66</f>
        <v>0</v>
      </c>
      <c r="U66" s="95" t="n">
        <f aca="false">Tarif_avec_Préparation_Commande!I66</f>
        <v>0</v>
      </c>
    </row>
    <row r="67" customFormat="false" ht="12.8" hidden="false" customHeight="false" outlineLevel="0" collapsed="false">
      <c r="A67" s="90" t="n">
        <f aca="false">N67</f>
        <v>0</v>
      </c>
      <c r="B67" s="0" t="str">
        <f aca="false">"CTR"&amp;N67</f>
        <v>CTR0</v>
      </c>
      <c r="C67" s="0" t="n">
        <f aca="false">SUMIF(Bon_de_Commande!O$24:O$982,A67,Bon_de_Commande!C$24:C$982)</f>
        <v>0</v>
      </c>
      <c r="J67" s="90" t="n">
        <f aca="false">IF(AND($H67&lt;&gt;0, $C67&gt;=$H67),V67,IF(AND($G67&lt;&gt;0,$C67&gt;=$G67),T67,IF(AND($F67&lt;&gt;0,$C67&gt;=$F67),R67,IF(AND($E67&lt;&gt;0,$C67&gt;=$E67),P67,N67))))</f>
        <v>0</v>
      </c>
      <c r="K67" s="95" t="n">
        <f aca="false">IF(AND($H67&lt;&gt;0, $C67&gt;=$H67),W67,IF(AND($G67&lt;&gt;0,$C67&gt;=$G67),U67,IF(AND($F67&lt;&gt;0,$C67&gt;=$F67),S67,IF(AND($E67&lt;&gt;0,$C67&gt;=$E67),Q67,O67))))</f>
        <v>0</v>
      </c>
      <c r="M67" s="0" t="n">
        <f aca="false">Tarif_avec_Préparation_Commande!A67</f>
        <v>0</v>
      </c>
      <c r="N67" s="0" t="n">
        <f aca="false">Tarif_avec_Préparation_Commande!B67</f>
        <v>0</v>
      </c>
      <c r="O67" s="95" t="n">
        <f aca="false">Tarif_avec_Préparation_Commande!C67</f>
        <v>0</v>
      </c>
      <c r="P67" s="0" t="n">
        <f aca="false">Tarif_avec_Préparation_Commande!D67</f>
        <v>0</v>
      </c>
      <c r="Q67" s="95" t="n">
        <f aca="false">Tarif_avec_Préparation_Commande!E67</f>
        <v>0</v>
      </c>
      <c r="R67" s="0" t="n">
        <f aca="false">Tarif_avec_Préparation_Commande!F67</f>
        <v>0</v>
      </c>
      <c r="S67" s="95" t="n">
        <f aca="false">Tarif_avec_Préparation_Commande!G67</f>
        <v>0</v>
      </c>
      <c r="T67" s="0" t="n">
        <f aca="false">Tarif_avec_Préparation_Commande!H67</f>
        <v>0</v>
      </c>
      <c r="U67" s="95" t="n">
        <f aca="false">Tarif_avec_Préparation_Commande!I67</f>
        <v>0</v>
      </c>
    </row>
    <row r="68" customFormat="false" ht="12.8" hidden="false" customHeight="false" outlineLevel="0" collapsed="false">
      <c r="A68" s="90" t="n">
        <f aca="false">N68</f>
        <v>0</v>
      </c>
      <c r="B68" s="0" t="str">
        <f aca="false">"CTR"&amp;N68</f>
        <v>CTR0</v>
      </c>
      <c r="C68" s="0" t="n">
        <f aca="false">SUMIF(Bon_de_Commande!O$24:O$982,A68,Bon_de_Commande!C$24:C$982)</f>
        <v>0</v>
      </c>
      <c r="J68" s="90" t="n">
        <f aca="false">IF(AND($H68&lt;&gt;0, $C68&gt;=$H68),V68,IF(AND($G68&lt;&gt;0,$C68&gt;=$G68),T68,IF(AND($F68&lt;&gt;0,$C68&gt;=$F68),R68,IF(AND($E68&lt;&gt;0,$C68&gt;=$E68),P68,N68))))</f>
        <v>0</v>
      </c>
      <c r="K68" s="95" t="n">
        <f aca="false">IF(AND($H68&lt;&gt;0, $C68&gt;=$H68),W68,IF(AND($G68&lt;&gt;0,$C68&gt;=$G68),U68,IF(AND($F68&lt;&gt;0,$C68&gt;=$F68),S68,IF(AND($E68&lt;&gt;0,$C68&gt;=$E68),Q68,O68))))</f>
        <v>0</v>
      </c>
      <c r="M68" s="0" t="n">
        <f aca="false">Tarif_avec_Préparation_Commande!A68</f>
        <v>0</v>
      </c>
      <c r="N68" s="0" t="n">
        <f aca="false">Tarif_avec_Préparation_Commande!B68</f>
        <v>0</v>
      </c>
      <c r="O68" s="95" t="n">
        <f aca="false">Tarif_avec_Préparation_Commande!C68</f>
        <v>0</v>
      </c>
      <c r="P68" s="0" t="n">
        <f aca="false">Tarif_avec_Préparation_Commande!D68</f>
        <v>0</v>
      </c>
      <c r="Q68" s="95" t="n">
        <f aca="false">Tarif_avec_Préparation_Commande!E68</f>
        <v>0</v>
      </c>
      <c r="R68" s="0" t="n">
        <f aca="false">Tarif_avec_Préparation_Commande!F68</f>
        <v>0</v>
      </c>
      <c r="S68" s="95" t="n">
        <f aca="false">Tarif_avec_Préparation_Commande!G68</f>
        <v>0</v>
      </c>
      <c r="T68" s="0" t="n">
        <f aca="false">Tarif_avec_Préparation_Commande!H68</f>
        <v>0</v>
      </c>
      <c r="U68" s="95" t="n">
        <f aca="false">Tarif_avec_Préparation_Commande!I68</f>
        <v>0</v>
      </c>
    </row>
    <row r="69" customFormat="false" ht="12.8" hidden="false" customHeight="false" outlineLevel="0" collapsed="false">
      <c r="A69" s="90" t="n">
        <f aca="false">N69</f>
        <v>0</v>
      </c>
      <c r="B69" s="0" t="str">
        <f aca="false">"CTR"&amp;N69</f>
        <v>CTR0</v>
      </c>
      <c r="C69" s="0" t="n">
        <f aca="false">SUMIF(Bon_de_Commande!O$24:O$982,A69,Bon_de_Commande!C$24:C$982)</f>
        <v>0</v>
      </c>
      <c r="J69" s="90" t="n">
        <f aca="false">IF(AND($H69&lt;&gt;0, $C69&gt;=$H69),V69,IF(AND($G69&lt;&gt;0,$C69&gt;=$G69),T69,IF(AND($F69&lt;&gt;0,$C69&gt;=$F69),R69,IF(AND($E69&lt;&gt;0,$C69&gt;=$E69),P69,N69))))</f>
        <v>0</v>
      </c>
      <c r="K69" s="95" t="n">
        <f aca="false">IF(AND($H69&lt;&gt;0, $C69&gt;=$H69),W69,IF(AND($G69&lt;&gt;0,$C69&gt;=$G69),U69,IF(AND($F69&lt;&gt;0,$C69&gt;=$F69),S69,IF(AND($E69&lt;&gt;0,$C69&gt;=$E69),Q69,O69))))</f>
        <v>0</v>
      </c>
      <c r="M69" s="0" t="n">
        <f aca="false">Tarif_avec_Préparation_Commande!A69</f>
        <v>0</v>
      </c>
      <c r="N69" s="0" t="n">
        <f aca="false">Tarif_avec_Préparation_Commande!B69</f>
        <v>0</v>
      </c>
      <c r="O69" s="95" t="n">
        <f aca="false">Tarif_avec_Préparation_Commande!C69</f>
        <v>0</v>
      </c>
      <c r="P69" s="0" t="n">
        <f aca="false">Tarif_avec_Préparation_Commande!D69</f>
        <v>0</v>
      </c>
      <c r="Q69" s="95" t="n">
        <f aca="false">Tarif_avec_Préparation_Commande!E69</f>
        <v>0</v>
      </c>
      <c r="R69" s="0" t="n">
        <f aca="false">Tarif_avec_Préparation_Commande!F69</f>
        <v>0</v>
      </c>
      <c r="S69" s="95" t="n">
        <f aca="false">Tarif_avec_Préparation_Commande!G69</f>
        <v>0</v>
      </c>
      <c r="T69" s="0" t="n">
        <f aca="false">Tarif_avec_Préparation_Commande!H69</f>
        <v>0</v>
      </c>
      <c r="U69" s="95" t="n">
        <f aca="false">Tarif_avec_Préparation_Commande!I69</f>
        <v>0</v>
      </c>
    </row>
    <row r="70" customFormat="false" ht="12.8" hidden="false" customHeight="false" outlineLevel="0" collapsed="false">
      <c r="A70" s="90" t="n">
        <f aca="false">N70</f>
        <v>0</v>
      </c>
      <c r="B70" s="0" t="str">
        <f aca="false">"CTR"&amp;N70</f>
        <v>CTR0</v>
      </c>
      <c r="C70" s="0" t="n">
        <f aca="false">SUMIF(Bon_de_Commande!O$24:O$982,A70,Bon_de_Commande!C$24:C$982)</f>
        <v>0</v>
      </c>
      <c r="J70" s="90" t="n">
        <f aca="false">IF(AND($H70&lt;&gt;0, $C70&gt;=$H70),V70,IF(AND($G70&lt;&gt;0,$C70&gt;=$G70),T70,IF(AND($F70&lt;&gt;0,$C70&gt;=$F70),R70,IF(AND($E70&lt;&gt;0,$C70&gt;=$E70),P70,N70))))</f>
        <v>0</v>
      </c>
      <c r="K70" s="95" t="n">
        <f aca="false">IF(AND($H70&lt;&gt;0, $C70&gt;=$H70),W70,IF(AND($G70&lt;&gt;0,$C70&gt;=$G70),U70,IF(AND($F70&lt;&gt;0,$C70&gt;=$F70),S70,IF(AND($E70&lt;&gt;0,$C70&gt;=$E70),Q70,O70))))</f>
        <v>0</v>
      </c>
      <c r="M70" s="0" t="n">
        <f aca="false">Tarif_avec_Préparation_Commande!A70</f>
        <v>0</v>
      </c>
      <c r="N70" s="0" t="n">
        <f aca="false">Tarif_avec_Préparation_Commande!B70</f>
        <v>0</v>
      </c>
      <c r="O70" s="95" t="n">
        <f aca="false">Tarif_avec_Préparation_Commande!C70</f>
        <v>0</v>
      </c>
      <c r="P70" s="0" t="n">
        <f aca="false">Tarif_avec_Préparation_Commande!D70</f>
        <v>0</v>
      </c>
      <c r="Q70" s="95" t="n">
        <f aca="false">Tarif_avec_Préparation_Commande!E70</f>
        <v>0</v>
      </c>
      <c r="R70" s="0" t="n">
        <f aca="false">Tarif_avec_Préparation_Commande!F70</f>
        <v>0</v>
      </c>
      <c r="S70" s="95" t="n">
        <f aca="false">Tarif_avec_Préparation_Commande!G70</f>
        <v>0</v>
      </c>
      <c r="T70" s="0" t="n">
        <f aca="false">Tarif_avec_Préparation_Commande!H70</f>
        <v>0</v>
      </c>
      <c r="U70" s="95" t="n">
        <f aca="false">Tarif_avec_Préparation_Commande!I70</f>
        <v>0</v>
      </c>
    </row>
    <row r="71" customFormat="false" ht="12.8" hidden="false" customHeight="false" outlineLevel="0" collapsed="false">
      <c r="A71" s="90" t="n">
        <f aca="false">N71</f>
        <v>0</v>
      </c>
      <c r="B71" s="0" t="str">
        <f aca="false">"CTR"&amp;N71</f>
        <v>CTR0</v>
      </c>
      <c r="C71" s="0" t="n">
        <f aca="false">SUMIF(Bon_de_Commande!O$24:O$982,A71,Bon_de_Commande!C$24:C$982)</f>
        <v>0</v>
      </c>
      <c r="J71" s="90" t="n">
        <f aca="false">IF(AND($H71&lt;&gt;0, $C71&gt;=$H71),V71,IF(AND($G71&lt;&gt;0,$C71&gt;=$G71),T71,IF(AND($F71&lt;&gt;0,$C71&gt;=$F71),R71,IF(AND($E71&lt;&gt;0,$C71&gt;=$E71),P71,N71))))</f>
        <v>0</v>
      </c>
      <c r="K71" s="95" t="n">
        <f aca="false">IF(AND($H71&lt;&gt;0, $C71&gt;=$H71),W71,IF(AND($G71&lt;&gt;0,$C71&gt;=$G71),U71,IF(AND($F71&lt;&gt;0,$C71&gt;=$F71),S71,IF(AND($E71&lt;&gt;0,$C71&gt;=$E71),Q71,O71))))</f>
        <v>0</v>
      </c>
      <c r="M71" s="0" t="n">
        <f aca="false">Tarif_avec_Préparation_Commande!A71</f>
        <v>0</v>
      </c>
      <c r="N71" s="0" t="n">
        <f aca="false">Tarif_avec_Préparation_Commande!B71</f>
        <v>0</v>
      </c>
      <c r="O71" s="95" t="n">
        <f aca="false">Tarif_avec_Préparation_Commande!C71</f>
        <v>0</v>
      </c>
      <c r="P71" s="0" t="n">
        <f aca="false">Tarif_avec_Préparation_Commande!D71</f>
        <v>0</v>
      </c>
      <c r="Q71" s="95" t="n">
        <f aca="false">Tarif_avec_Préparation_Commande!E71</f>
        <v>0</v>
      </c>
      <c r="R71" s="0" t="n">
        <f aca="false">Tarif_avec_Préparation_Commande!F71</f>
        <v>0</v>
      </c>
      <c r="S71" s="95" t="n">
        <f aca="false">Tarif_avec_Préparation_Commande!G71</f>
        <v>0</v>
      </c>
      <c r="T71" s="0" t="n">
        <f aca="false">Tarif_avec_Préparation_Commande!H71</f>
        <v>0</v>
      </c>
      <c r="U71" s="95" t="n">
        <f aca="false">Tarif_avec_Préparation_Commande!I71</f>
        <v>0</v>
      </c>
    </row>
    <row r="72" customFormat="false" ht="12.8" hidden="false" customHeight="false" outlineLevel="0" collapsed="false">
      <c r="A72" s="90" t="n">
        <f aca="false">N72</f>
        <v>0</v>
      </c>
      <c r="B72" s="0" t="str">
        <f aca="false">"CTR"&amp;N72</f>
        <v>CTR0</v>
      </c>
      <c r="C72" s="0" t="n">
        <f aca="false">SUMIF(Bon_de_Commande!O$24:O$982,A72,Bon_de_Commande!C$24:C$982)</f>
        <v>0</v>
      </c>
      <c r="J72" s="90" t="n">
        <f aca="false">IF(AND($H72&lt;&gt;0, $C72&gt;=$H72),V72,IF(AND($G72&lt;&gt;0,$C72&gt;=$G72),T72,IF(AND($F72&lt;&gt;0,$C72&gt;=$F72),R72,IF(AND($E72&lt;&gt;0,$C72&gt;=$E72),P72,N72))))</f>
        <v>0</v>
      </c>
      <c r="K72" s="95" t="n">
        <f aca="false">IF(AND($H72&lt;&gt;0, $C72&gt;=$H72),W72,IF(AND($G72&lt;&gt;0,$C72&gt;=$G72),U72,IF(AND($F72&lt;&gt;0,$C72&gt;=$F72),S72,IF(AND($E72&lt;&gt;0,$C72&gt;=$E72),Q72,O72))))</f>
        <v>0</v>
      </c>
      <c r="M72" s="0" t="n">
        <f aca="false">Tarif_avec_Préparation_Commande!A72</f>
        <v>0</v>
      </c>
      <c r="N72" s="0" t="n">
        <f aca="false">Tarif_avec_Préparation_Commande!B72</f>
        <v>0</v>
      </c>
      <c r="O72" s="95" t="n">
        <f aca="false">Tarif_avec_Préparation_Commande!C72</f>
        <v>0</v>
      </c>
      <c r="P72" s="0" t="n">
        <f aca="false">Tarif_avec_Préparation_Commande!D72</f>
        <v>0</v>
      </c>
      <c r="Q72" s="95" t="n">
        <f aca="false">Tarif_avec_Préparation_Commande!E72</f>
        <v>0</v>
      </c>
      <c r="R72" s="0" t="n">
        <f aca="false">Tarif_avec_Préparation_Commande!F72</f>
        <v>0</v>
      </c>
      <c r="S72" s="95" t="n">
        <f aca="false">Tarif_avec_Préparation_Commande!G72</f>
        <v>0</v>
      </c>
      <c r="T72" s="0" t="n">
        <f aca="false">Tarif_avec_Préparation_Commande!H72</f>
        <v>0</v>
      </c>
      <c r="U72" s="95" t="n">
        <f aca="false">Tarif_avec_Préparation_Commande!I72</f>
        <v>0</v>
      </c>
    </row>
    <row r="73" customFormat="false" ht="12.8" hidden="false" customHeight="false" outlineLevel="0" collapsed="false">
      <c r="A73" s="90" t="n">
        <f aca="false">N73</f>
        <v>0</v>
      </c>
      <c r="B73" s="0" t="str">
        <f aca="false">"CTR"&amp;N73</f>
        <v>CTR0</v>
      </c>
      <c r="C73" s="0" t="n">
        <f aca="false">SUMIF(Bon_de_Commande!O$24:O$982,A73,Bon_de_Commande!C$24:C$982)</f>
        <v>0</v>
      </c>
      <c r="J73" s="90" t="n">
        <f aca="false">IF(AND($H73&lt;&gt;0, $C73&gt;=$H73),V73,IF(AND($G73&lt;&gt;0,$C73&gt;=$G73),T73,IF(AND($F73&lt;&gt;0,$C73&gt;=$F73),R73,IF(AND($E73&lt;&gt;0,$C73&gt;=$E73),P73,N73))))</f>
        <v>0</v>
      </c>
      <c r="K73" s="95" t="n">
        <f aca="false">IF(AND($H73&lt;&gt;0, $C73&gt;=$H73),W73,IF(AND($G73&lt;&gt;0,$C73&gt;=$G73),U73,IF(AND($F73&lt;&gt;0,$C73&gt;=$F73),S73,IF(AND($E73&lt;&gt;0,$C73&gt;=$E73),Q73,O73))))</f>
        <v>0</v>
      </c>
      <c r="M73" s="0" t="n">
        <f aca="false">Tarif_avec_Préparation_Commande!A73</f>
        <v>0</v>
      </c>
      <c r="N73" s="0" t="n">
        <f aca="false">Tarif_avec_Préparation_Commande!B73</f>
        <v>0</v>
      </c>
      <c r="O73" s="95" t="n">
        <f aca="false">Tarif_avec_Préparation_Commande!C73</f>
        <v>0</v>
      </c>
      <c r="P73" s="0" t="n">
        <f aca="false">Tarif_avec_Préparation_Commande!D73</f>
        <v>0</v>
      </c>
      <c r="Q73" s="95" t="n">
        <f aca="false">Tarif_avec_Préparation_Commande!E73</f>
        <v>0</v>
      </c>
      <c r="R73" s="0" t="n">
        <f aca="false">Tarif_avec_Préparation_Commande!F73</f>
        <v>0</v>
      </c>
      <c r="S73" s="95" t="n">
        <f aca="false">Tarif_avec_Préparation_Commande!G73</f>
        <v>0</v>
      </c>
      <c r="T73" s="0" t="n">
        <f aca="false">Tarif_avec_Préparation_Commande!H73</f>
        <v>0</v>
      </c>
      <c r="U73" s="95" t="n">
        <f aca="false">Tarif_avec_Préparation_Commande!I73</f>
        <v>0</v>
      </c>
    </row>
    <row r="74" customFormat="false" ht="12.8" hidden="false" customHeight="false" outlineLevel="0" collapsed="false">
      <c r="A74" s="90" t="n">
        <f aca="false">N74</f>
        <v>0</v>
      </c>
      <c r="B74" s="0" t="str">
        <f aca="false">"CTR"&amp;N74</f>
        <v>CTR0</v>
      </c>
      <c r="C74" s="0" t="n">
        <f aca="false">SUMIF(Bon_de_Commande!O$24:O$982,A74,Bon_de_Commande!C$24:C$982)</f>
        <v>0</v>
      </c>
      <c r="J74" s="90" t="n">
        <f aca="false">IF(AND($H74&lt;&gt;0, $C74&gt;=$H74),V74,IF(AND($G74&lt;&gt;0,$C74&gt;=$G74),T74,IF(AND($F74&lt;&gt;0,$C74&gt;=$F74),R74,IF(AND($E74&lt;&gt;0,$C74&gt;=$E74),P74,N74))))</f>
        <v>0</v>
      </c>
      <c r="K74" s="95" t="n">
        <f aca="false">IF(AND($H74&lt;&gt;0, $C74&gt;=$H74),W74,IF(AND($G74&lt;&gt;0,$C74&gt;=$G74),U74,IF(AND($F74&lt;&gt;0,$C74&gt;=$F74),S74,IF(AND($E74&lt;&gt;0,$C74&gt;=$E74),Q74,O74))))</f>
        <v>0</v>
      </c>
      <c r="M74" s="0" t="n">
        <f aca="false">Tarif_avec_Préparation_Commande!A74</f>
        <v>0</v>
      </c>
      <c r="N74" s="0" t="n">
        <f aca="false">Tarif_avec_Préparation_Commande!B74</f>
        <v>0</v>
      </c>
      <c r="O74" s="95" t="n">
        <f aca="false">Tarif_avec_Préparation_Commande!C74</f>
        <v>0</v>
      </c>
      <c r="P74" s="0" t="n">
        <f aca="false">Tarif_avec_Préparation_Commande!D74</f>
        <v>0</v>
      </c>
      <c r="Q74" s="95" t="n">
        <f aca="false">Tarif_avec_Préparation_Commande!E74</f>
        <v>0</v>
      </c>
      <c r="R74" s="0" t="n">
        <f aca="false">Tarif_avec_Préparation_Commande!F74</f>
        <v>0</v>
      </c>
      <c r="S74" s="95" t="n">
        <f aca="false">Tarif_avec_Préparation_Commande!G74</f>
        <v>0</v>
      </c>
      <c r="T74" s="0" t="n">
        <f aca="false">Tarif_avec_Préparation_Commande!H74</f>
        <v>0</v>
      </c>
      <c r="U74" s="95" t="n">
        <f aca="false">Tarif_avec_Préparation_Commande!I74</f>
        <v>0</v>
      </c>
    </row>
    <row r="75" customFormat="false" ht="12.8" hidden="false" customHeight="false" outlineLevel="0" collapsed="false">
      <c r="A75" s="90" t="n">
        <f aca="false">N75</f>
        <v>0</v>
      </c>
      <c r="B75" s="0" t="str">
        <f aca="false">"CTR"&amp;N75</f>
        <v>CTR0</v>
      </c>
      <c r="C75" s="0" t="n">
        <f aca="false">SUMIF(Bon_de_Commande!O$24:O$982,A75,Bon_de_Commande!C$24:C$982)</f>
        <v>0</v>
      </c>
      <c r="J75" s="90" t="n">
        <f aca="false">IF(AND($H75&lt;&gt;0, $C75&gt;=$H75),V75,IF(AND($G75&lt;&gt;0,$C75&gt;=$G75),T75,IF(AND($F75&lt;&gt;0,$C75&gt;=$F75),R75,IF(AND($E75&lt;&gt;0,$C75&gt;=$E75),P75,N75))))</f>
        <v>0</v>
      </c>
      <c r="K75" s="95" t="n">
        <f aca="false">IF(AND($H75&lt;&gt;0, $C75&gt;=$H75),W75,IF(AND($G75&lt;&gt;0,$C75&gt;=$G75),U75,IF(AND($F75&lt;&gt;0,$C75&gt;=$F75),S75,IF(AND($E75&lt;&gt;0,$C75&gt;=$E75),Q75,O75))))</f>
        <v>0</v>
      </c>
      <c r="M75" s="0" t="n">
        <f aca="false">Tarif_avec_Préparation_Commande!A75</f>
        <v>0</v>
      </c>
      <c r="N75" s="0" t="n">
        <f aca="false">Tarif_avec_Préparation_Commande!B75</f>
        <v>0</v>
      </c>
      <c r="O75" s="95" t="n">
        <f aca="false">Tarif_avec_Préparation_Commande!C75</f>
        <v>0</v>
      </c>
      <c r="P75" s="0" t="n">
        <f aca="false">Tarif_avec_Préparation_Commande!D75</f>
        <v>0</v>
      </c>
      <c r="Q75" s="95" t="n">
        <f aca="false">Tarif_avec_Préparation_Commande!E75</f>
        <v>0</v>
      </c>
      <c r="R75" s="0" t="n">
        <f aca="false">Tarif_avec_Préparation_Commande!F75</f>
        <v>0</v>
      </c>
      <c r="S75" s="95" t="n">
        <f aca="false">Tarif_avec_Préparation_Commande!G75</f>
        <v>0</v>
      </c>
      <c r="T75" s="0" t="n">
        <f aca="false">Tarif_avec_Préparation_Commande!H75</f>
        <v>0</v>
      </c>
      <c r="U75" s="95" t="n">
        <f aca="false">Tarif_avec_Préparation_Commande!I75</f>
        <v>0</v>
      </c>
    </row>
    <row r="76" customFormat="false" ht="12.8" hidden="false" customHeight="false" outlineLevel="0" collapsed="false">
      <c r="A76" s="90" t="n">
        <f aca="false">N76</f>
        <v>0</v>
      </c>
      <c r="B76" s="0" t="str">
        <f aca="false">"CTR"&amp;N76</f>
        <v>CTR0</v>
      </c>
      <c r="C76" s="0" t="n">
        <f aca="false">SUMIF(Bon_de_Commande!O$24:O$982,A76,Bon_de_Commande!C$24:C$982)</f>
        <v>0</v>
      </c>
      <c r="J76" s="90" t="n">
        <f aca="false">IF(AND($H76&lt;&gt;0, $C76&gt;=$H76),V76,IF(AND($G76&lt;&gt;0,$C76&gt;=$G76),T76,IF(AND($F76&lt;&gt;0,$C76&gt;=$F76),R76,IF(AND($E76&lt;&gt;0,$C76&gt;=$E76),P76,N76))))</f>
        <v>0</v>
      </c>
      <c r="K76" s="95" t="n">
        <f aca="false">IF(AND($H76&lt;&gt;0, $C76&gt;=$H76),W76,IF(AND($G76&lt;&gt;0,$C76&gt;=$G76),U76,IF(AND($F76&lt;&gt;0,$C76&gt;=$F76),S76,IF(AND($E76&lt;&gt;0,$C76&gt;=$E76),Q76,O76))))</f>
        <v>0</v>
      </c>
      <c r="M76" s="0" t="n">
        <f aca="false">Tarif_avec_Préparation_Commande!A76</f>
        <v>0</v>
      </c>
      <c r="N76" s="0" t="n">
        <f aca="false">Tarif_avec_Préparation_Commande!B76</f>
        <v>0</v>
      </c>
      <c r="O76" s="95" t="n">
        <f aca="false">Tarif_avec_Préparation_Commande!C76</f>
        <v>0</v>
      </c>
      <c r="P76" s="0" t="n">
        <f aca="false">Tarif_avec_Préparation_Commande!D76</f>
        <v>0</v>
      </c>
      <c r="Q76" s="95" t="n">
        <f aca="false">Tarif_avec_Préparation_Commande!E76</f>
        <v>0</v>
      </c>
      <c r="R76" s="0" t="n">
        <f aca="false">Tarif_avec_Préparation_Commande!F76</f>
        <v>0</v>
      </c>
      <c r="S76" s="95" t="n">
        <f aca="false">Tarif_avec_Préparation_Commande!G76</f>
        <v>0</v>
      </c>
      <c r="T76" s="0" t="n">
        <f aca="false">Tarif_avec_Préparation_Commande!H76</f>
        <v>0</v>
      </c>
      <c r="U76" s="95" t="n">
        <f aca="false">Tarif_avec_Préparation_Commande!I76</f>
        <v>0</v>
      </c>
    </row>
    <row r="77" customFormat="false" ht="12.8" hidden="false" customHeight="false" outlineLevel="0" collapsed="false">
      <c r="A77" s="90" t="n">
        <f aca="false">N77</f>
        <v>0</v>
      </c>
      <c r="B77" s="0" t="str">
        <f aca="false">"CTR"&amp;N77</f>
        <v>CTR0</v>
      </c>
      <c r="C77" s="0" t="n">
        <f aca="false">SUMIF(Bon_de_Commande!O$24:O$982,A77,Bon_de_Commande!C$24:C$982)</f>
        <v>0</v>
      </c>
      <c r="J77" s="90" t="n">
        <f aca="false">IF(AND($H77&lt;&gt;0, $C77&gt;=$H77),V77,IF(AND($G77&lt;&gt;0,$C77&gt;=$G77),T77,IF(AND($F77&lt;&gt;0,$C77&gt;=$F77),R77,IF(AND($E77&lt;&gt;0,$C77&gt;=$E77),P77,N77))))</f>
        <v>0</v>
      </c>
      <c r="K77" s="95" t="n">
        <f aca="false">IF(AND($H77&lt;&gt;0, $C77&gt;=$H77),W77,IF(AND($G77&lt;&gt;0,$C77&gt;=$G77),U77,IF(AND($F77&lt;&gt;0,$C77&gt;=$F77),S77,IF(AND($E77&lt;&gt;0,$C77&gt;=$E77),Q77,O77))))</f>
        <v>0</v>
      </c>
      <c r="M77" s="0" t="n">
        <f aca="false">Tarif_avec_Préparation_Commande!A77</f>
        <v>0</v>
      </c>
      <c r="N77" s="0" t="n">
        <f aca="false">Tarif_avec_Préparation_Commande!B77</f>
        <v>0</v>
      </c>
      <c r="O77" s="95" t="n">
        <f aca="false">Tarif_avec_Préparation_Commande!C77</f>
        <v>0</v>
      </c>
      <c r="P77" s="0" t="n">
        <f aca="false">Tarif_avec_Préparation_Commande!D77</f>
        <v>0</v>
      </c>
      <c r="Q77" s="95" t="n">
        <f aca="false">Tarif_avec_Préparation_Commande!E77</f>
        <v>0</v>
      </c>
      <c r="R77" s="0" t="n">
        <f aca="false">Tarif_avec_Préparation_Commande!F77</f>
        <v>0</v>
      </c>
      <c r="S77" s="95" t="n">
        <f aca="false">Tarif_avec_Préparation_Commande!G77</f>
        <v>0</v>
      </c>
      <c r="T77" s="0" t="n">
        <f aca="false">Tarif_avec_Préparation_Commande!H77</f>
        <v>0</v>
      </c>
      <c r="U77" s="95" t="n">
        <f aca="false">Tarif_avec_Préparation_Commande!I77</f>
        <v>0</v>
      </c>
    </row>
    <row r="78" customFormat="false" ht="12.8" hidden="false" customHeight="false" outlineLevel="0" collapsed="false">
      <c r="A78" s="90" t="n">
        <f aca="false">N78</f>
        <v>0</v>
      </c>
      <c r="B78" s="0" t="str">
        <f aca="false">"CTR"&amp;N78</f>
        <v>CTR0</v>
      </c>
      <c r="C78" s="0" t="n">
        <f aca="false">SUMIF(Bon_de_Commande!O$24:O$982,A78,Bon_de_Commande!C$24:C$982)</f>
        <v>0</v>
      </c>
      <c r="J78" s="90" t="n">
        <f aca="false">IF(AND($H78&lt;&gt;0, $C78&gt;=$H78),V78,IF(AND($G78&lt;&gt;0,$C78&gt;=$G78),T78,IF(AND($F78&lt;&gt;0,$C78&gt;=$F78),R78,IF(AND($E78&lt;&gt;0,$C78&gt;=$E78),P78,N78))))</f>
        <v>0</v>
      </c>
      <c r="K78" s="95" t="n">
        <f aca="false">IF(AND($H78&lt;&gt;0, $C78&gt;=$H78),W78,IF(AND($G78&lt;&gt;0,$C78&gt;=$G78),U78,IF(AND($F78&lt;&gt;0,$C78&gt;=$F78),S78,IF(AND($E78&lt;&gt;0,$C78&gt;=$E78),Q78,O78))))</f>
        <v>0</v>
      </c>
      <c r="M78" s="0" t="n">
        <f aca="false">Tarif_avec_Préparation_Commande!A78</f>
        <v>0</v>
      </c>
      <c r="N78" s="0" t="n">
        <f aca="false">Tarif_avec_Préparation_Commande!B78</f>
        <v>0</v>
      </c>
      <c r="O78" s="95" t="n">
        <f aca="false">Tarif_avec_Préparation_Commande!C78</f>
        <v>0</v>
      </c>
      <c r="P78" s="0" t="n">
        <f aca="false">Tarif_avec_Préparation_Commande!D78</f>
        <v>0</v>
      </c>
      <c r="Q78" s="95" t="n">
        <f aca="false">Tarif_avec_Préparation_Commande!E78</f>
        <v>0</v>
      </c>
      <c r="R78" s="0" t="n">
        <f aca="false">Tarif_avec_Préparation_Commande!F78</f>
        <v>0</v>
      </c>
      <c r="S78" s="95" t="n">
        <f aca="false">Tarif_avec_Préparation_Commande!G78</f>
        <v>0</v>
      </c>
      <c r="T78" s="0" t="n">
        <f aca="false">Tarif_avec_Préparation_Commande!H78</f>
        <v>0</v>
      </c>
      <c r="U78" s="95" t="n">
        <f aca="false">Tarif_avec_Préparation_Commande!I78</f>
        <v>0</v>
      </c>
    </row>
    <row r="79" customFormat="false" ht="12.8" hidden="false" customHeight="false" outlineLevel="0" collapsed="false">
      <c r="A79" s="90" t="n">
        <f aca="false">N79</f>
        <v>0</v>
      </c>
      <c r="B79" s="0" t="str">
        <f aca="false">"CTR"&amp;N79</f>
        <v>CTR0</v>
      </c>
      <c r="C79" s="0" t="n">
        <f aca="false">SUMIF(Bon_de_Commande!O$24:O$982,A79,Bon_de_Commande!C$24:C$982)</f>
        <v>0</v>
      </c>
      <c r="J79" s="90" t="n">
        <f aca="false">IF(AND($H79&lt;&gt;0, $C79&gt;=$H79),V79,IF(AND($G79&lt;&gt;0,$C79&gt;=$G79),T79,IF(AND($F79&lt;&gt;0,$C79&gt;=$F79),R79,IF(AND($E79&lt;&gt;0,$C79&gt;=$E79),P79,N79))))</f>
        <v>0</v>
      </c>
      <c r="K79" s="95" t="n">
        <f aca="false">IF(AND($H79&lt;&gt;0, $C79&gt;=$H79),W79,IF(AND($G79&lt;&gt;0,$C79&gt;=$G79),U79,IF(AND($F79&lt;&gt;0,$C79&gt;=$F79),S79,IF(AND($E79&lt;&gt;0,$C79&gt;=$E79),Q79,O79))))</f>
        <v>0</v>
      </c>
      <c r="M79" s="0" t="n">
        <f aca="false">Tarif_avec_Préparation_Commande!A79</f>
        <v>0</v>
      </c>
      <c r="N79" s="0" t="n">
        <f aca="false">Tarif_avec_Préparation_Commande!B79</f>
        <v>0</v>
      </c>
      <c r="O79" s="95" t="n">
        <f aca="false">Tarif_avec_Préparation_Commande!C79</f>
        <v>0</v>
      </c>
      <c r="P79" s="0" t="n">
        <f aca="false">Tarif_avec_Préparation_Commande!D79</f>
        <v>0</v>
      </c>
      <c r="Q79" s="95" t="n">
        <f aca="false">Tarif_avec_Préparation_Commande!E79</f>
        <v>0</v>
      </c>
      <c r="R79" s="0" t="n">
        <f aca="false">Tarif_avec_Préparation_Commande!F79</f>
        <v>0</v>
      </c>
      <c r="S79" s="95" t="n">
        <f aca="false">Tarif_avec_Préparation_Commande!G79</f>
        <v>0</v>
      </c>
      <c r="T79" s="0" t="n">
        <f aca="false">Tarif_avec_Préparation_Commande!H79</f>
        <v>0</v>
      </c>
      <c r="U79" s="95" t="n">
        <f aca="false">Tarif_avec_Préparation_Commande!I79</f>
        <v>0</v>
      </c>
    </row>
    <row r="80" customFormat="false" ht="12.8" hidden="false" customHeight="false" outlineLevel="0" collapsed="false">
      <c r="A80" s="90" t="n">
        <f aca="false">N80</f>
        <v>0</v>
      </c>
      <c r="B80" s="0" t="str">
        <f aca="false">"CTR"&amp;N80</f>
        <v>CTR0</v>
      </c>
      <c r="C80" s="0" t="n">
        <f aca="false">SUMIF(Bon_de_Commande!O$24:O$982,A80,Bon_de_Commande!C$24:C$982)</f>
        <v>0</v>
      </c>
      <c r="J80" s="90" t="n">
        <f aca="false">IF(AND($H80&lt;&gt;0, $C80&gt;=$H80),V80,IF(AND($G80&lt;&gt;0,$C80&gt;=$G80),T80,IF(AND($F80&lt;&gt;0,$C80&gt;=$F80),R80,IF(AND($E80&lt;&gt;0,$C80&gt;=$E80),P80,N80))))</f>
        <v>0</v>
      </c>
      <c r="K80" s="95" t="n">
        <f aca="false">IF(AND($H80&lt;&gt;0, $C80&gt;=$H80),W80,IF(AND($G80&lt;&gt;0,$C80&gt;=$G80),U80,IF(AND($F80&lt;&gt;0,$C80&gt;=$F80),S80,IF(AND($E80&lt;&gt;0,$C80&gt;=$E80),Q80,O80))))</f>
        <v>0</v>
      </c>
      <c r="M80" s="0" t="n">
        <f aca="false">Tarif_avec_Préparation_Commande!A80</f>
        <v>0</v>
      </c>
      <c r="N80" s="0" t="n">
        <f aca="false">Tarif_avec_Préparation_Commande!B80</f>
        <v>0</v>
      </c>
      <c r="O80" s="95" t="n">
        <f aca="false">Tarif_avec_Préparation_Commande!C80</f>
        <v>0</v>
      </c>
      <c r="P80" s="0" t="n">
        <f aca="false">Tarif_avec_Préparation_Commande!D80</f>
        <v>0</v>
      </c>
      <c r="Q80" s="95" t="n">
        <f aca="false">Tarif_avec_Préparation_Commande!E80</f>
        <v>0</v>
      </c>
      <c r="R80" s="0" t="n">
        <f aca="false">Tarif_avec_Préparation_Commande!F80</f>
        <v>0</v>
      </c>
      <c r="S80" s="95" t="n">
        <f aca="false">Tarif_avec_Préparation_Commande!G80</f>
        <v>0</v>
      </c>
      <c r="T80" s="0" t="n">
        <f aca="false">Tarif_avec_Préparation_Commande!H80</f>
        <v>0</v>
      </c>
      <c r="U80" s="95" t="n">
        <f aca="false">Tarif_avec_Préparation_Commande!I80</f>
        <v>0</v>
      </c>
    </row>
    <row r="81" customFormat="false" ht="12.8" hidden="false" customHeight="false" outlineLevel="0" collapsed="false">
      <c r="A81" s="90" t="n">
        <f aca="false">N81</f>
        <v>0</v>
      </c>
      <c r="B81" s="0" t="str">
        <f aca="false">"CTR"&amp;N81</f>
        <v>CTR0</v>
      </c>
      <c r="C81" s="0" t="n">
        <f aca="false">SUMIF(Bon_de_Commande!O$24:O$982,A81,Bon_de_Commande!C$24:C$982)</f>
        <v>0</v>
      </c>
      <c r="J81" s="90" t="n">
        <f aca="false">IF(AND($H81&lt;&gt;0, $C81&gt;=$H81),V81,IF(AND($G81&lt;&gt;0,$C81&gt;=$G81),T81,IF(AND($F81&lt;&gt;0,$C81&gt;=$F81),R81,IF(AND($E81&lt;&gt;0,$C81&gt;=$E81),P81,N81))))</f>
        <v>0</v>
      </c>
      <c r="K81" s="95" t="n">
        <f aca="false">IF(AND($H81&lt;&gt;0, $C81&gt;=$H81),W81,IF(AND($G81&lt;&gt;0,$C81&gt;=$G81),U81,IF(AND($F81&lt;&gt;0,$C81&gt;=$F81),S81,IF(AND($E81&lt;&gt;0,$C81&gt;=$E81),Q81,O81))))</f>
        <v>0</v>
      </c>
      <c r="M81" s="0" t="n">
        <f aca="false">Tarif_avec_Préparation_Commande!A81</f>
        <v>0</v>
      </c>
      <c r="N81" s="0" t="n">
        <f aca="false">Tarif_avec_Préparation_Commande!B81</f>
        <v>0</v>
      </c>
      <c r="O81" s="95" t="n">
        <f aca="false">Tarif_avec_Préparation_Commande!C81</f>
        <v>0</v>
      </c>
      <c r="P81" s="0" t="n">
        <f aca="false">Tarif_avec_Préparation_Commande!D81</f>
        <v>0</v>
      </c>
      <c r="Q81" s="95" t="n">
        <f aca="false">Tarif_avec_Préparation_Commande!E81</f>
        <v>0</v>
      </c>
      <c r="R81" s="0" t="n">
        <f aca="false">Tarif_avec_Préparation_Commande!F81</f>
        <v>0</v>
      </c>
      <c r="S81" s="95" t="n">
        <f aca="false">Tarif_avec_Préparation_Commande!G81</f>
        <v>0</v>
      </c>
      <c r="T81" s="0" t="n">
        <f aca="false">Tarif_avec_Préparation_Commande!H81</f>
        <v>0</v>
      </c>
      <c r="U81" s="95" t="n">
        <f aca="false">Tarif_avec_Préparation_Commande!I81</f>
        <v>0</v>
      </c>
    </row>
    <row r="82" customFormat="false" ht="12.8" hidden="false" customHeight="false" outlineLevel="0" collapsed="false">
      <c r="A82" s="90" t="n">
        <f aca="false">N82</f>
        <v>0</v>
      </c>
      <c r="B82" s="0" t="str">
        <f aca="false">"CTR"&amp;N82</f>
        <v>CTR0</v>
      </c>
      <c r="C82" s="0" t="n">
        <f aca="false">SUMIF(Bon_de_Commande!O$24:O$982,A82,Bon_de_Commande!C$24:C$982)</f>
        <v>0</v>
      </c>
      <c r="J82" s="90" t="n">
        <f aca="false">IF(AND($H82&lt;&gt;0, $C82&gt;=$H82),V82,IF(AND($G82&lt;&gt;0,$C82&gt;=$G82),T82,IF(AND($F82&lt;&gt;0,$C82&gt;=$F82),R82,IF(AND($E82&lt;&gt;0,$C82&gt;=$E82),P82,N82))))</f>
        <v>0</v>
      </c>
      <c r="K82" s="95" t="n">
        <f aca="false">IF(AND($H82&lt;&gt;0, $C82&gt;=$H82),W82,IF(AND($G82&lt;&gt;0,$C82&gt;=$G82),U82,IF(AND($F82&lt;&gt;0,$C82&gt;=$F82),S82,IF(AND($E82&lt;&gt;0,$C82&gt;=$E82),Q82,O82))))</f>
        <v>0</v>
      </c>
      <c r="M82" s="0" t="n">
        <f aca="false">Tarif_avec_Préparation_Commande!A82</f>
        <v>0</v>
      </c>
      <c r="N82" s="0" t="n">
        <f aca="false">Tarif_avec_Préparation_Commande!B82</f>
        <v>0</v>
      </c>
      <c r="O82" s="95" t="n">
        <f aca="false">Tarif_avec_Préparation_Commande!C82</f>
        <v>0</v>
      </c>
      <c r="P82" s="0" t="n">
        <f aca="false">Tarif_avec_Préparation_Commande!D82</f>
        <v>0</v>
      </c>
      <c r="Q82" s="95" t="n">
        <f aca="false">Tarif_avec_Préparation_Commande!E82</f>
        <v>0</v>
      </c>
      <c r="R82" s="0" t="n">
        <f aca="false">Tarif_avec_Préparation_Commande!F82</f>
        <v>0</v>
      </c>
      <c r="S82" s="95" t="n">
        <f aca="false">Tarif_avec_Préparation_Commande!G82</f>
        <v>0</v>
      </c>
      <c r="T82" s="0" t="n">
        <f aca="false">Tarif_avec_Préparation_Commande!H82</f>
        <v>0</v>
      </c>
      <c r="U82" s="95" t="n">
        <f aca="false">Tarif_avec_Préparation_Commande!I82</f>
        <v>0</v>
      </c>
    </row>
    <row r="83" customFormat="false" ht="12.8" hidden="false" customHeight="false" outlineLevel="0" collapsed="false">
      <c r="A83" s="90" t="n">
        <f aca="false">N83</f>
        <v>0</v>
      </c>
      <c r="B83" s="0" t="str">
        <f aca="false">"CTR"&amp;N83</f>
        <v>CTR0</v>
      </c>
      <c r="C83" s="0" t="n">
        <f aca="false">SUMIF(Bon_de_Commande!O$24:O$982,A83,Bon_de_Commande!C$24:C$982)</f>
        <v>0</v>
      </c>
      <c r="J83" s="90" t="n">
        <f aca="false">IF(AND($H83&lt;&gt;0, $C83&gt;=$H83),V83,IF(AND($G83&lt;&gt;0,$C83&gt;=$G83),T83,IF(AND($F83&lt;&gt;0,$C83&gt;=$F83),R83,IF(AND($E83&lt;&gt;0,$C83&gt;=$E83),P83,N83))))</f>
        <v>0</v>
      </c>
      <c r="K83" s="95" t="n">
        <f aca="false">IF(AND($H83&lt;&gt;0, $C83&gt;=$H83),W83,IF(AND($G83&lt;&gt;0,$C83&gt;=$G83),U83,IF(AND($F83&lt;&gt;0,$C83&gt;=$F83),S83,IF(AND($E83&lt;&gt;0,$C83&gt;=$E83),Q83,O83))))</f>
        <v>0</v>
      </c>
      <c r="M83" s="0" t="n">
        <f aca="false">Tarif_avec_Préparation_Commande!A83</f>
        <v>0</v>
      </c>
      <c r="N83" s="0" t="n">
        <f aca="false">Tarif_avec_Préparation_Commande!B83</f>
        <v>0</v>
      </c>
      <c r="O83" s="95" t="n">
        <f aca="false">Tarif_avec_Préparation_Commande!C83</f>
        <v>0</v>
      </c>
      <c r="P83" s="0" t="n">
        <f aca="false">Tarif_avec_Préparation_Commande!D83</f>
        <v>0</v>
      </c>
      <c r="Q83" s="95" t="n">
        <f aca="false">Tarif_avec_Préparation_Commande!E83</f>
        <v>0</v>
      </c>
      <c r="R83" s="0" t="n">
        <f aca="false">Tarif_avec_Préparation_Commande!F83</f>
        <v>0</v>
      </c>
      <c r="S83" s="95" t="n">
        <f aca="false">Tarif_avec_Préparation_Commande!G83</f>
        <v>0</v>
      </c>
      <c r="T83" s="0" t="n">
        <f aca="false">Tarif_avec_Préparation_Commande!H83</f>
        <v>0</v>
      </c>
      <c r="U83" s="95" t="n">
        <f aca="false">Tarif_avec_Préparation_Commande!I83</f>
        <v>0</v>
      </c>
    </row>
    <row r="84" customFormat="false" ht="12.8" hidden="false" customHeight="false" outlineLevel="0" collapsed="false">
      <c r="A84" s="90" t="n">
        <f aca="false">N84</f>
        <v>0</v>
      </c>
      <c r="B84" s="0" t="str">
        <f aca="false">"CTR"&amp;N84</f>
        <v>CTR0</v>
      </c>
      <c r="C84" s="0" t="n">
        <f aca="false">SUMIF(Bon_de_Commande!O$24:O$982,A84,Bon_de_Commande!C$24:C$982)</f>
        <v>0</v>
      </c>
      <c r="J84" s="90" t="n">
        <f aca="false">IF(AND($H84&lt;&gt;0, $C84&gt;=$H84),V84,IF(AND($G84&lt;&gt;0,$C84&gt;=$G84),T84,IF(AND($F84&lt;&gt;0,$C84&gt;=$F84),R84,IF(AND($E84&lt;&gt;0,$C84&gt;=$E84),P84,N84))))</f>
        <v>0</v>
      </c>
      <c r="K84" s="95" t="n">
        <f aca="false">IF(AND($H84&lt;&gt;0, $C84&gt;=$H84),W84,IF(AND($G84&lt;&gt;0,$C84&gt;=$G84),U84,IF(AND($F84&lt;&gt;0,$C84&gt;=$F84),S84,IF(AND($E84&lt;&gt;0,$C84&gt;=$E84),Q84,O84))))</f>
        <v>0</v>
      </c>
      <c r="M84" s="0" t="n">
        <f aca="false">Tarif_avec_Préparation_Commande!A84</f>
        <v>0</v>
      </c>
      <c r="N84" s="0" t="n">
        <f aca="false">Tarif_avec_Préparation_Commande!B84</f>
        <v>0</v>
      </c>
      <c r="O84" s="95" t="n">
        <f aca="false">Tarif_avec_Préparation_Commande!C84</f>
        <v>0</v>
      </c>
      <c r="P84" s="0" t="n">
        <f aca="false">Tarif_avec_Préparation_Commande!D84</f>
        <v>0</v>
      </c>
      <c r="Q84" s="95" t="n">
        <f aca="false">Tarif_avec_Préparation_Commande!E84</f>
        <v>0</v>
      </c>
      <c r="R84" s="0" t="n">
        <f aca="false">Tarif_avec_Préparation_Commande!F84</f>
        <v>0</v>
      </c>
      <c r="S84" s="95" t="n">
        <f aca="false">Tarif_avec_Préparation_Commande!G84</f>
        <v>0</v>
      </c>
      <c r="T84" s="0" t="n">
        <f aca="false">Tarif_avec_Préparation_Commande!H84</f>
        <v>0</v>
      </c>
      <c r="U84" s="95" t="n">
        <f aca="false">Tarif_avec_Préparation_Commande!I84</f>
        <v>0</v>
      </c>
    </row>
    <row r="85" customFormat="false" ht="12.8" hidden="false" customHeight="false" outlineLevel="0" collapsed="false">
      <c r="A85" s="90" t="n">
        <f aca="false">N85</f>
        <v>0</v>
      </c>
      <c r="B85" s="0" t="str">
        <f aca="false">"CTR"&amp;N85</f>
        <v>CTR0</v>
      </c>
      <c r="C85" s="0" t="n">
        <f aca="false">SUMIF(Bon_de_Commande!O$24:O$982,A85,Bon_de_Commande!C$24:C$982)</f>
        <v>0</v>
      </c>
      <c r="J85" s="90" t="n">
        <f aca="false">IF(AND($H85&lt;&gt;0, $C85&gt;=$H85),V85,IF(AND($G85&lt;&gt;0,$C85&gt;=$G85),T85,IF(AND($F85&lt;&gt;0,$C85&gt;=$F85),R85,IF(AND($E85&lt;&gt;0,$C85&gt;=$E85),P85,N85))))</f>
        <v>0</v>
      </c>
      <c r="K85" s="95" t="n">
        <f aca="false">IF(AND($H85&lt;&gt;0, $C85&gt;=$H85),W85,IF(AND($G85&lt;&gt;0,$C85&gt;=$G85),U85,IF(AND($F85&lt;&gt;0,$C85&gt;=$F85),S85,IF(AND($E85&lt;&gt;0,$C85&gt;=$E85),Q85,O85))))</f>
        <v>0</v>
      </c>
      <c r="M85" s="0" t="n">
        <f aca="false">Tarif_avec_Préparation_Commande!A85</f>
        <v>0</v>
      </c>
      <c r="N85" s="0" t="n">
        <f aca="false">Tarif_avec_Préparation_Commande!B85</f>
        <v>0</v>
      </c>
      <c r="O85" s="95" t="n">
        <f aca="false">Tarif_avec_Préparation_Commande!C85</f>
        <v>0</v>
      </c>
      <c r="P85" s="0" t="n">
        <f aca="false">Tarif_avec_Préparation_Commande!D85</f>
        <v>0</v>
      </c>
      <c r="Q85" s="95" t="n">
        <f aca="false">Tarif_avec_Préparation_Commande!E85</f>
        <v>0</v>
      </c>
      <c r="R85" s="0" t="n">
        <f aca="false">Tarif_avec_Préparation_Commande!F85</f>
        <v>0</v>
      </c>
      <c r="S85" s="95" t="n">
        <f aca="false">Tarif_avec_Préparation_Commande!G85</f>
        <v>0</v>
      </c>
      <c r="T85" s="0" t="n">
        <f aca="false">Tarif_avec_Préparation_Commande!H85</f>
        <v>0</v>
      </c>
      <c r="U85" s="95" t="n">
        <f aca="false">Tarif_avec_Préparation_Commande!I85</f>
        <v>0</v>
      </c>
    </row>
    <row r="86" customFormat="false" ht="12.8" hidden="false" customHeight="false" outlineLevel="0" collapsed="false">
      <c r="A86" s="90" t="n">
        <f aca="false">N86</f>
        <v>0</v>
      </c>
      <c r="B86" s="0" t="str">
        <f aca="false">"CTR"&amp;N86</f>
        <v>CTR0</v>
      </c>
      <c r="C86" s="0" t="n">
        <f aca="false">SUMIF(Bon_de_Commande!O$24:O$982,A86,Bon_de_Commande!C$24:C$982)</f>
        <v>0</v>
      </c>
      <c r="J86" s="90" t="n">
        <f aca="false">IF(AND($H86&lt;&gt;0, $C86&gt;=$H86),V86,IF(AND($G86&lt;&gt;0,$C86&gt;=$G86),T86,IF(AND($F86&lt;&gt;0,$C86&gt;=$F86),R86,IF(AND($E86&lt;&gt;0,$C86&gt;=$E86),P86,N86))))</f>
        <v>0</v>
      </c>
      <c r="K86" s="95" t="n">
        <f aca="false">IF(AND($H86&lt;&gt;0, $C86&gt;=$H86),W86,IF(AND($G86&lt;&gt;0,$C86&gt;=$G86),U86,IF(AND($F86&lt;&gt;0,$C86&gt;=$F86),S86,IF(AND($E86&lt;&gt;0,$C86&gt;=$E86),Q86,O86))))</f>
        <v>0</v>
      </c>
      <c r="M86" s="0" t="n">
        <f aca="false">Tarif_avec_Préparation_Commande!A86</f>
        <v>0</v>
      </c>
      <c r="N86" s="0" t="n">
        <f aca="false">Tarif_avec_Préparation_Commande!B86</f>
        <v>0</v>
      </c>
      <c r="O86" s="95" t="n">
        <f aca="false">Tarif_avec_Préparation_Commande!C86</f>
        <v>0</v>
      </c>
      <c r="P86" s="0" t="n">
        <f aca="false">Tarif_avec_Préparation_Commande!D86</f>
        <v>0</v>
      </c>
      <c r="Q86" s="95" t="n">
        <f aca="false">Tarif_avec_Préparation_Commande!E86</f>
        <v>0</v>
      </c>
      <c r="R86" s="0" t="n">
        <f aca="false">Tarif_avec_Préparation_Commande!F86</f>
        <v>0</v>
      </c>
      <c r="S86" s="95" t="n">
        <f aca="false">Tarif_avec_Préparation_Commande!G86</f>
        <v>0</v>
      </c>
      <c r="T86" s="0" t="n">
        <f aca="false">Tarif_avec_Préparation_Commande!H86</f>
        <v>0</v>
      </c>
      <c r="U86" s="95" t="n">
        <f aca="false">Tarif_avec_Préparation_Commande!I86</f>
        <v>0</v>
      </c>
    </row>
    <row r="87" customFormat="false" ht="12.8" hidden="false" customHeight="false" outlineLevel="0" collapsed="false">
      <c r="A87" s="90" t="n">
        <f aca="false">N87</f>
        <v>0</v>
      </c>
      <c r="B87" s="0" t="str">
        <f aca="false">"CTR"&amp;N87</f>
        <v>CTR0</v>
      </c>
      <c r="C87" s="0" t="n">
        <f aca="false">SUMIF(Bon_de_Commande!O$24:O$982,A87,Bon_de_Commande!C$24:C$982)</f>
        <v>0</v>
      </c>
      <c r="J87" s="90" t="n">
        <f aca="false">IF(AND($H87&lt;&gt;0, $C87&gt;=$H87),V87,IF(AND($G87&lt;&gt;0,$C87&gt;=$G87),T87,IF(AND($F87&lt;&gt;0,$C87&gt;=$F87),R87,IF(AND($E87&lt;&gt;0,$C87&gt;=$E87),P87,N87))))</f>
        <v>0</v>
      </c>
      <c r="K87" s="95" t="n">
        <f aca="false">IF(AND($H87&lt;&gt;0, $C87&gt;=$H87),W87,IF(AND($G87&lt;&gt;0,$C87&gt;=$G87),U87,IF(AND($F87&lt;&gt;0,$C87&gt;=$F87),S87,IF(AND($E87&lt;&gt;0,$C87&gt;=$E87),Q87,O87))))</f>
        <v>0</v>
      </c>
      <c r="M87" s="0" t="n">
        <f aca="false">Tarif_avec_Préparation_Commande!A87</f>
        <v>0</v>
      </c>
      <c r="N87" s="0" t="n">
        <f aca="false">Tarif_avec_Préparation_Commande!B87</f>
        <v>0</v>
      </c>
      <c r="O87" s="95" t="n">
        <f aca="false">Tarif_avec_Préparation_Commande!C87</f>
        <v>0</v>
      </c>
      <c r="P87" s="0" t="n">
        <f aca="false">Tarif_avec_Préparation_Commande!D87</f>
        <v>0</v>
      </c>
      <c r="Q87" s="95" t="n">
        <f aca="false">Tarif_avec_Préparation_Commande!E87</f>
        <v>0</v>
      </c>
      <c r="R87" s="0" t="n">
        <f aca="false">Tarif_avec_Préparation_Commande!F87</f>
        <v>0</v>
      </c>
      <c r="S87" s="95" t="n">
        <f aca="false">Tarif_avec_Préparation_Commande!G87</f>
        <v>0</v>
      </c>
      <c r="T87" s="0" t="n">
        <f aca="false">Tarif_avec_Préparation_Commande!H87</f>
        <v>0</v>
      </c>
      <c r="U87" s="95" t="n">
        <f aca="false">Tarif_avec_Préparation_Commande!I87</f>
        <v>0</v>
      </c>
    </row>
    <row r="88" customFormat="false" ht="12.8" hidden="false" customHeight="false" outlineLevel="0" collapsed="false">
      <c r="A88" s="90" t="n">
        <f aca="false">N88</f>
        <v>0</v>
      </c>
      <c r="B88" s="0" t="str">
        <f aca="false">"CTR"&amp;N88</f>
        <v>CTR0</v>
      </c>
      <c r="C88" s="0" t="n">
        <f aca="false">SUMIF(Bon_de_Commande!O$24:O$982,A88,Bon_de_Commande!C$24:C$982)</f>
        <v>0</v>
      </c>
      <c r="J88" s="90" t="n">
        <f aca="false">IF(AND($H88&lt;&gt;0, $C88&gt;=$H88),V88,IF(AND($G88&lt;&gt;0,$C88&gt;=$G88),T88,IF(AND($F88&lt;&gt;0,$C88&gt;=$F88),R88,IF(AND($E88&lt;&gt;0,$C88&gt;=$E88),P88,N88))))</f>
        <v>0</v>
      </c>
      <c r="K88" s="95" t="n">
        <f aca="false">IF(AND($H88&lt;&gt;0, $C88&gt;=$H88),W88,IF(AND($G88&lt;&gt;0,$C88&gt;=$G88),U88,IF(AND($F88&lt;&gt;0,$C88&gt;=$F88),S88,IF(AND($E88&lt;&gt;0,$C88&gt;=$E88),Q88,O88))))</f>
        <v>0</v>
      </c>
      <c r="M88" s="0" t="n">
        <f aca="false">Tarif_avec_Préparation_Commande!A88</f>
        <v>0</v>
      </c>
      <c r="N88" s="0" t="n">
        <f aca="false">Tarif_avec_Préparation_Commande!B88</f>
        <v>0</v>
      </c>
      <c r="O88" s="95" t="n">
        <f aca="false">Tarif_avec_Préparation_Commande!C88</f>
        <v>0</v>
      </c>
      <c r="P88" s="0" t="n">
        <f aca="false">Tarif_avec_Préparation_Commande!D88</f>
        <v>0</v>
      </c>
      <c r="Q88" s="95" t="n">
        <f aca="false">Tarif_avec_Préparation_Commande!E88</f>
        <v>0</v>
      </c>
      <c r="R88" s="0" t="n">
        <f aca="false">Tarif_avec_Préparation_Commande!F88</f>
        <v>0</v>
      </c>
      <c r="S88" s="95" t="n">
        <f aca="false">Tarif_avec_Préparation_Commande!G88</f>
        <v>0</v>
      </c>
      <c r="T88" s="0" t="n">
        <f aca="false">Tarif_avec_Préparation_Commande!H88</f>
        <v>0</v>
      </c>
      <c r="U88" s="95" t="n">
        <f aca="false">Tarif_avec_Préparation_Commande!I88</f>
        <v>0</v>
      </c>
    </row>
    <row r="89" customFormat="false" ht="12.8" hidden="false" customHeight="false" outlineLevel="0" collapsed="false">
      <c r="A89" s="90" t="n">
        <f aca="false">N89</f>
        <v>0</v>
      </c>
      <c r="B89" s="0" t="str">
        <f aca="false">"CTR"&amp;N89</f>
        <v>CTR0</v>
      </c>
      <c r="C89" s="0" t="n">
        <f aca="false">SUMIF(Bon_de_Commande!O$24:O$982,A89,Bon_de_Commande!C$24:C$982)</f>
        <v>0</v>
      </c>
      <c r="J89" s="90" t="n">
        <f aca="false">IF(AND($H89&lt;&gt;0, $C89&gt;=$H89),V89,IF(AND($G89&lt;&gt;0,$C89&gt;=$G89),T89,IF(AND($F89&lt;&gt;0,$C89&gt;=$F89),R89,IF(AND($E89&lt;&gt;0,$C89&gt;=$E89),P89,N89))))</f>
        <v>0</v>
      </c>
      <c r="K89" s="95" t="n">
        <f aca="false">IF(AND($H89&lt;&gt;0, $C89&gt;=$H89),W89,IF(AND($G89&lt;&gt;0,$C89&gt;=$G89),U89,IF(AND($F89&lt;&gt;0,$C89&gt;=$F89),S89,IF(AND($E89&lt;&gt;0,$C89&gt;=$E89),Q89,O89))))</f>
        <v>0</v>
      </c>
      <c r="M89" s="0" t="n">
        <f aca="false">Tarif_avec_Préparation_Commande!A89</f>
        <v>0</v>
      </c>
      <c r="N89" s="0" t="n">
        <f aca="false">Tarif_avec_Préparation_Commande!B89</f>
        <v>0</v>
      </c>
      <c r="O89" s="95" t="n">
        <f aca="false">Tarif_avec_Préparation_Commande!C89</f>
        <v>0</v>
      </c>
      <c r="P89" s="0" t="n">
        <f aca="false">Tarif_avec_Préparation_Commande!D89</f>
        <v>0</v>
      </c>
      <c r="Q89" s="95" t="n">
        <f aca="false">Tarif_avec_Préparation_Commande!E89</f>
        <v>0</v>
      </c>
      <c r="R89" s="0" t="n">
        <f aca="false">Tarif_avec_Préparation_Commande!F89</f>
        <v>0</v>
      </c>
      <c r="S89" s="95" t="n">
        <f aca="false">Tarif_avec_Préparation_Commande!G89</f>
        <v>0</v>
      </c>
      <c r="T89" s="0" t="n">
        <f aca="false">Tarif_avec_Préparation_Commande!H89</f>
        <v>0</v>
      </c>
      <c r="U89" s="95" t="n">
        <f aca="false">Tarif_avec_Préparation_Commande!I89</f>
        <v>0</v>
      </c>
    </row>
    <row r="90" customFormat="false" ht="12.8" hidden="false" customHeight="false" outlineLevel="0" collapsed="false">
      <c r="A90" s="90" t="n">
        <f aca="false">N90</f>
        <v>0</v>
      </c>
      <c r="B90" s="0" t="str">
        <f aca="false">"CTR"&amp;N90</f>
        <v>CTR0</v>
      </c>
      <c r="C90" s="0" t="n">
        <f aca="false">SUMIF(Bon_de_Commande!O$24:O$982,A90,Bon_de_Commande!C$24:C$982)</f>
        <v>0</v>
      </c>
      <c r="J90" s="90" t="n">
        <f aca="false">IF(AND($H90&lt;&gt;0, $C90&gt;=$H90),V90,IF(AND($G90&lt;&gt;0,$C90&gt;=$G90),T90,IF(AND($F90&lt;&gt;0,$C90&gt;=$F90),R90,IF(AND($E90&lt;&gt;0,$C90&gt;=$E90),P90,N90))))</f>
        <v>0</v>
      </c>
      <c r="K90" s="95" t="n">
        <f aca="false">IF(AND($H90&lt;&gt;0, $C90&gt;=$H90),W90,IF(AND($G90&lt;&gt;0,$C90&gt;=$G90),U90,IF(AND($F90&lt;&gt;0,$C90&gt;=$F90),S90,IF(AND($E90&lt;&gt;0,$C90&gt;=$E90),Q90,O90))))</f>
        <v>0</v>
      </c>
      <c r="M90" s="0" t="n">
        <f aca="false">Tarif_avec_Préparation_Commande!A90</f>
        <v>0</v>
      </c>
      <c r="N90" s="0" t="n">
        <f aca="false">Tarif_avec_Préparation_Commande!B90</f>
        <v>0</v>
      </c>
      <c r="O90" s="95" t="n">
        <f aca="false">Tarif_avec_Préparation_Commande!C90</f>
        <v>0</v>
      </c>
      <c r="P90" s="0" t="n">
        <f aca="false">Tarif_avec_Préparation_Commande!D90</f>
        <v>0</v>
      </c>
      <c r="Q90" s="95" t="n">
        <f aca="false">Tarif_avec_Préparation_Commande!E90</f>
        <v>0</v>
      </c>
      <c r="R90" s="0" t="n">
        <f aca="false">Tarif_avec_Préparation_Commande!F90</f>
        <v>0</v>
      </c>
      <c r="S90" s="95" t="n">
        <f aca="false">Tarif_avec_Préparation_Commande!G90</f>
        <v>0</v>
      </c>
      <c r="T90" s="0" t="n">
        <f aca="false">Tarif_avec_Préparation_Commande!H90</f>
        <v>0</v>
      </c>
      <c r="U90" s="95" t="n">
        <f aca="false">Tarif_avec_Préparation_Commande!I90</f>
        <v>0</v>
      </c>
    </row>
    <row r="91" customFormat="false" ht="12.8" hidden="false" customHeight="false" outlineLevel="0" collapsed="false">
      <c r="A91" s="90" t="n">
        <f aca="false">N91</f>
        <v>0</v>
      </c>
      <c r="B91" s="0" t="str">
        <f aca="false">"CTR"&amp;N91</f>
        <v>CTR0</v>
      </c>
      <c r="C91" s="0" t="n">
        <f aca="false">SUMIF(Bon_de_Commande!O$24:O$982,A91,Bon_de_Commande!C$24:C$982)</f>
        <v>0</v>
      </c>
      <c r="J91" s="90" t="n">
        <f aca="false">IF(AND($H91&lt;&gt;0, $C91&gt;=$H91),V91,IF(AND($G91&lt;&gt;0,$C91&gt;=$G91),T91,IF(AND($F91&lt;&gt;0,$C91&gt;=$F91),R91,IF(AND($E91&lt;&gt;0,$C91&gt;=$E91),P91,N91))))</f>
        <v>0</v>
      </c>
      <c r="K91" s="95" t="n">
        <f aca="false">IF(AND($H91&lt;&gt;0, $C91&gt;=$H91),W91,IF(AND($G91&lt;&gt;0,$C91&gt;=$G91),U91,IF(AND($F91&lt;&gt;0,$C91&gt;=$F91),S91,IF(AND($E91&lt;&gt;0,$C91&gt;=$E91),Q91,O91))))</f>
        <v>0</v>
      </c>
      <c r="M91" s="0" t="n">
        <f aca="false">Tarif_avec_Préparation_Commande!A91</f>
        <v>0</v>
      </c>
      <c r="N91" s="0" t="n">
        <f aca="false">Tarif_avec_Préparation_Commande!B91</f>
        <v>0</v>
      </c>
      <c r="O91" s="95" t="n">
        <f aca="false">Tarif_avec_Préparation_Commande!C91</f>
        <v>0</v>
      </c>
      <c r="P91" s="0" t="n">
        <f aca="false">Tarif_avec_Préparation_Commande!D91</f>
        <v>0</v>
      </c>
      <c r="Q91" s="95" t="n">
        <f aca="false">Tarif_avec_Préparation_Commande!E91</f>
        <v>0</v>
      </c>
      <c r="R91" s="0" t="n">
        <f aca="false">Tarif_avec_Préparation_Commande!F91</f>
        <v>0</v>
      </c>
      <c r="S91" s="95" t="n">
        <f aca="false">Tarif_avec_Préparation_Commande!G91</f>
        <v>0</v>
      </c>
      <c r="T91" s="0" t="n">
        <f aca="false">Tarif_avec_Préparation_Commande!H91</f>
        <v>0</v>
      </c>
      <c r="U91" s="95" t="n">
        <f aca="false">Tarif_avec_Préparation_Commande!I91</f>
        <v>0</v>
      </c>
    </row>
    <row r="92" customFormat="false" ht="12.8" hidden="false" customHeight="false" outlineLevel="0" collapsed="false">
      <c r="A92" s="90" t="n">
        <f aca="false">N92</f>
        <v>0</v>
      </c>
      <c r="B92" s="0" t="str">
        <f aca="false">"CTR"&amp;N92</f>
        <v>CTR0</v>
      </c>
      <c r="C92" s="0" t="n">
        <f aca="false">SUMIF(Bon_de_Commande!O$24:O$982,A92,Bon_de_Commande!C$24:C$982)</f>
        <v>0</v>
      </c>
      <c r="J92" s="90" t="n">
        <f aca="false">IF(AND($H92&lt;&gt;0, $C92&gt;=$H92),V92,IF(AND($G92&lt;&gt;0,$C92&gt;=$G92),T92,IF(AND($F92&lt;&gt;0,$C92&gt;=$F92),R92,IF(AND($E92&lt;&gt;0,$C92&gt;=$E92),P92,N92))))</f>
        <v>0</v>
      </c>
      <c r="K92" s="95" t="n">
        <f aca="false">IF(AND($H92&lt;&gt;0, $C92&gt;=$H92),W92,IF(AND($G92&lt;&gt;0,$C92&gt;=$G92),U92,IF(AND($F92&lt;&gt;0,$C92&gt;=$F92),S92,IF(AND($E92&lt;&gt;0,$C92&gt;=$E92),Q92,O92))))</f>
        <v>0</v>
      </c>
      <c r="M92" s="0" t="n">
        <f aca="false">Tarif_avec_Préparation_Commande!A92</f>
        <v>0</v>
      </c>
      <c r="N92" s="0" t="n">
        <f aca="false">Tarif_avec_Préparation_Commande!B92</f>
        <v>0</v>
      </c>
      <c r="O92" s="95" t="n">
        <f aca="false">Tarif_avec_Préparation_Commande!C92</f>
        <v>0</v>
      </c>
      <c r="P92" s="0" t="n">
        <f aca="false">Tarif_avec_Préparation_Commande!D92</f>
        <v>0</v>
      </c>
      <c r="Q92" s="95" t="n">
        <f aca="false">Tarif_avec_Préparation_Commande!E92</f>
        <v>0</v>
      </c>
      <c r="R92" s="0" t="n">
        <f aca="false">Tarif_avec_Préparation_Commande!F92</f>
        <v>0</v>
      </c>
      <c r="S92" s="95" t="n">
        <f aca="false">Tarif_avec_Préparation_Commande!G92</f>
        <v>0</v>
      </c>
      <c r="T92" s="0" t="n">
        <f aca="false">Tarif_avec_Préparation_Commande!H92</f>
        <v>0</v>
      </c>
      <c r="U92" s="95" t="n">
        <f aca="false">Tarif_avec_Préparation_Commande!I92</f>
        <v>0</v>
      </c>
    </row>
    <row r="93" customFormat="false" ht="12.8" hidden="false" customHeight="false" outlineLevel="0" collapsed="false">
      <c r="A93" s="90" t="n">
        <f aca="false">N93</f>
        <v>0</v>
      </c>
      <c r="B93" s="0" t="str">
        <f aca="false">"CTR"&amp;N93</f>
        <v>CTR0</v>
      </c>
      <c r="C93" s="0" t="n">
        <f aca="false">SUMIF(Bon_de_Commande!O$24:O$982,A93,Bon_de_Commande!C$24:C$982)</f>
        <v>0</v>
      </c>
      <c r="J93" s="90" t="n">
        <f aca="false">IF(AND($H93&lt;&gt;0, $C93&gt;=$H93),V93,IF(AND($G93&lt;&gt;0,$C93&gt;=$G93),T93,IF(AND($F93&lt;&gt;0,$C93&gt;=$F93),R93,IF(AND($E93&lt;&gt;0,$C93&gt;=$E93),P93,N93))))</f>
        <v>0</v>
      </c>
      <c r="K93" s="95" t="n">
        <f aca="false">IF(AND($H93&lt;&gt;0, $C93&gt;=$H93),W93,IF(AND($G93&lt;&gt;0,$C93&gt;=$G93),U93,IF(AND($F93&lt;&gt;0,$C93&gt;=$F93),S93,IF(AND($E93&lt;&gt;0,$C93&gt;=$E93),Q93,O93))))</f>
        <v>0</v>
      </c>
      <c r="M93" s="0" t="n">
        <f aca="false">Tarif_avec_Préparation_Commande!A93</f>
        <v>0</v>
      </c>
      <c r="N93" s="0" t="n">
        <f aca="false">Tarif_avec_Préparation_Commande!B93</f>
        <v>0</v>
      </c>
      <c r="O93" s="95" t="n">
        <f aca="false">Tarif_avec_Préparation_Commande!C93</f>
        <v>0</v>
      </c>
      <c r="P93" s="0" t="n">
        <f aca="false">Tarif_avec_Préparation_Commande!D93</f>
        <v>0</v>
      </c>
      <c r="Q93" s="95" t="n">
        <f aca="false">Tarif_avec_Préparation_Commande!E93</f>
        <v>0</v>
      </c>
      <c r="R93" s="0" t="n">
        <f aca="false">Tarif_avec_Préparation_Commande!F93</f>
        <v>0</v>
      </c>
      <c r="S93" s="95" t="n">
        <f aca="false">Tarif_avec_Préparation_Commande!G93</f>
        <v>0</v>
      </c>
      <c r="T93" s="0" t="n">
        <f aca="false">Tarif_avec_Préparation_Commande!H93</f>
        <v>0</v>
      </c>
      <c r="U93" s="95" t="n">
        <f aca="false">Tarif_avec_Préparation_Commande!I93</f>
        <v>0</v>
      </c>
    </row>
    <row r="94" customFormat="false" ht="12.8" hidden="false" customHeight="false" outlineLevel="0" collapsed="false">
      <c r="A94" s="90" t="n">
        <f aca="false">N94</f>
        <v>0</v>
      </c>
      <c r="B94" s="0" t="str">
        <f aca="false">"CTR"&amp;N94</f>
        <v>CTR0</v>
      </c>
      <c r="C94" s="0" t="n">
        <f aca="false">SUMIF(Bon_de_Commande!O$24:O$982,A94,Bon_de_Commande!C$24:C$982)</f>
        <v>0</v>
      </c>
      <c r="J94" s="90" t="n">
        <f aca="false">IF(AND($H94&lt;&gt;0, $C94&gt;=$H94),V94,IF(AND($G94&lt;&gt;0,$C94&gt;=$G94),T94,IF(AND($F94&lt;&gt;0,$C94&gt;=$F94),R94,IF(AND($E94&lt;&gt;0,$C94&gt;=$E94),P94,N94))))</f>
        <v>0</v>
      </c>
      <c r="K94" s="95" t="n">
        <f aca="false">IF(AND($H94&lt;&gt;0, $C94&gt;=$H94),W94,IF(AND($G94&lt;&gt;0,$C94&gt;=$G94),U94,IF(AND($F94&lt;&gt;0,$C94&gt;=$F94),S94,IF(AND($E94&lt;&gt;0,$C94&gt;=$E94),Q94,O94))))</f>
        <v>0</v>
      </c>
      <c r="M94" s="0" t="n">
        <f aca="false">Tarif_avec_Préparation_Commande!A94</f>
        <v>0</v>
      </c>
      <c r="N94" s="0" t="n">
        <f aca="false">Tarif_avec_Préparation_Commande!B94</f>
        <v>0</v>
      </c>
      <c r="O94" s="95" t="n">
        <f aca="false">Tarif_avec_Préparation_Commande!C94</f>
        <v>0</v>
      </c>
      <c r="P94" s="0" t="n">
        <f aca="false">Tarif_avec_Préparation_Commande!D94</f>
        <v>0</v>
      </c>
      <c r="Q94" s="95" t="n">
        <f aca="false">Tarif_avec_Préparation_Commande!E94</f>
        <v>0</v>
      </c>
      <c r="R94" s="0" t="n">
        <f aca="false">Tarif_avec_Préparation_Commande!F94</f>
        <v>0</v>
      </c>
      <c r="S94" s="95" t="n">
        <f aca="false">Tarif_avec_Préparation_Commande!G94</f>
        <v>0</v>
      </c>
      <c r="T94" s="0" t="n">
        <f aca="false">Tarif_avec_Préparation_Commande!H94</f>
        <v>0</v>
      </c>
      <c r="U94" s="95" t="n">
        <f aca="false">Tarif_avec_Préparation_Commande!I94</f>
        <v>0</v>
      </c>
    </row>
    <row r="95" customFormat="false" ht="12.8" hidden="false" customHeight="false" outlineLevel="0" collapsed="false">
      <c r="A95" s="90" t="n">
        <f aca="false">N95</f>
        <v>0</v>
      </c>
      <c r="B95" s="0" t="str">
        <f aca="false">"CTR"&amp;N95</f>
        <v>CTR0</v>
      </c>
      <c r="C95" s="0" t="n">
        <f aca="false">SUMIF(Bon_de_Commande!O$24:O$982,A95,Bon_de_Commande!C$24:C$982)</f>
        <v>0</v>
      </c>
      <c r="J95" s="90" t="n">
        <f aca="false">IF(AND($H95&lt;&gt;0, $C95&gt;=$H95),V95,IF(AND($G95&lt;&gt;0,$C95&gt;=$G95),T95,IF(AND($F95&lt;&gt;0,$C95&gt;=$F95),R95,IF(AND($E95&lt;&gt;0,$C95&gt;=$E95),P95,N95))))</f>
        <v>0</v>
      </c>
      <c r="K95" s="95" t="n">
        <f aca="false">IF(AND($H95&lt;&gt;0, $C95&gt;=$H95),W95,IF(AND($G95&lt;&gt;0,$C95&gt;=$G95),U95,IF(AND($F95&lt;&gt;0,$C95&gt;=$F95),S95,IF(AND($E95&lt;&gt;0,$C95&gt;=$E95),Q95,O95))))</f>
        <v>0</v>
      </c>
      <c r="M95" s="0" t="n">
        <f aca="false">Tarif_avec_Préparation_Commande!A95</f>
        <v>0</v>
      </c>
      <c r="N95" s="0" t="n">
        <f aca="false">Tarif_avec_Préparation_Commande!B95</f>
        <v>0</v>
      </c>
      <c r="O95" s="95" t="n">
        <f aca="false">Tarif_avec_Préparation_Commande!C95</f>
        <v>0</v>
      </c>
      <c r="P95" s="0" t="n">
        <f aca="false">Tarif_avec_Préparation_Commande!D95</f>
        <v>0</v>
      </c>
      <c r="Q95" s="95" t="n">
        <f aca="false">Tarif_avec_Préparation_Commande!E95</f>
        <v>0</v>
      </c>
      <c r="R95" s="0" t="n">
        <f aca="false">Tarif_avec_Préparation_Commande!F95</f>
        <v>0</v>
      </c>
      <c r="S95" s="95" t="n">
        <f aca="false">Tarif_avec_Préparation_Commande!G95</f>
        <v>0</v>
      </c>
      <c r="T95" s="0" t="n">
        <f aca="false">Tarif_avec_Préparation_Commande!H95</f>
        <v>0</v>
      </c>
      <c r="U95" s="95" t="n">
        <f aca="false">Tarif_avec_Préparation_Commande!I95</f>
        <v>0</v>
      </c>
    </row>
    <row r="96" customFormat="false" ht="12.8" hidden="false" customHeight="false" outlineLevel="0" collapsed="false">
      <c r="A96" s="90" t="n">
        <f aca="false">N96</f>
        <v>0</v>
      </c>
      <c r="B96" s="0" t="str">
        <f aca="false">"CTR"&amp;N96</f>
        <v>CTR0</v>
      </c>
      <c r="C96" s="0" t="n">
        <f aca="false">SUMIF(Bon_de_Commande!O$24:O$982,A96,Bon_de_Commande!C$24:C$982)</f>
        <v>0</v>
      </c>
      <c r="J96" s="90" t="n">
        <f aca="false">IF(AND($H96&lt;&gt;0, $C96&gt;=$H96),V96,IF(AND($G96&lt;&gt;0,$C96&gt;=$G96),T96,IF(AND($F96&lt;&gt;0,$C96&gt;=$F96),R96,IF(AND($E96&lt;&gt;0,$C96&gt;=$E96),P96,N96))))</f>
        <v>0</v>
      </c>
      <c r="K96" s="95" t="n">
        <f aca="false">IF(AND($H96&lt;&gt;0, $C96&gt;=$H96),W96,IF(AND($G96&lt;&gt;0,$C96&gt;=$G96),U96,IF(AND($F96&lt;&gt;0,$C96&gt;=$F96),S96,IF(AND($E96&lt;&gt;0,$C96&gt;=$E96),Q96,O96))))</f>
        <v>0</v>
      </c>
      <c r="M96" s="0" t="n">
        <f aca="false">Tarif_avec_Préparation_Commande!A96</f>
        <v>0</v>
      </c>
      <c r="N96" s="0" t="n">
        <f aca="false">Tarif_avec_Préparation_Commande!B96</f>
        <v>0</v>
      </c>
      <c r="O96" s="95" t="n">
        <f aca="false">Tarif_avec_Préparation_Commande!C96</f>
        <v>0</v>
      </c>
      <c r="P96" s="0" t="n">
        <f aca="false">Tarif_avec_Préparation_Commande!D96</f>
        <v>0</v>
      </c>
      <c r="Q96" s="95" t="n">
        <f aca="false">Tarif_avec_Préparation_Commande!E96</f>
        <v>0</v>
      </c>
      <c r="R96" s="0" t="n">
        <f aca="false">Tarif_avec_Préparation_Commande!F96</f>
        <v>0</v>
      </c>
      <c r="S96" s="95" t="n">
        <f aca="false">Tarif_avec_Préparation_Commande!G96</f>
        <v>0</v>
      </c>
      <c r="T96" s="0" t="n">
        <f aca="false">Tarif_avec_Préparation_Commande!H96</f>
        <v>0</v>
      </c>
      <c r="U96" s="95" t="n">
        <f aca="false">Tarif_avec_Préparation_Commande!I96</f>
        <v>0</v>
      </c>
    </row>
    <row r="97" customFormat="false" ht="12.8" hidden="false" customHeight="false" outlineLevel="0" collapsed="false">
      <c r="A97" s="90" t="n">
        <f aca="false">N97</f>
        <v>0</v>
      </c>
      <c r="B97" s="0" t="str">
        <f aca="false">"CTR"&amp;N97</f>
        <v>CTR0</v>
      </c>
      <c r="C97" s="0" t="n">
        <f aca="false">SUMIF(Bon_de_Commande!O$24:O$982,A97,Bon_de_Commande!C$24:C$982)</f>
        <v>0</v>
      </c>
      <c r="J97" s="90" t="n">
        <f aca="false">IF(AND($H97&lt;&gt;0, $C97&gt;=$H97),V97,IF(AND($G97&lt;&gt;0,$C97&gt;=$G97),T97,IF(AND($F97&lt;&gt;0,$C97&gt;=$F97),R97,IF(AND($E97&lt;&gt;0,$C97&gt;=$E97),P97,N97))))</f>
        <v>0</v>
      </c>
      <c r="K97" s="95" t="n">
        <f aca="false">IF(AND($H97&lt;&gt;0, $C97&gt;=$H97),W97,IF(AND($G97&lt;&gt;0,$C97&gt;=$G97),U97,IF(AND($F97&lt;&gt;0,$C97&gt;=$F97),S97,IF(AND($E97&lt;&gt;0,$C97&gt;=$E97),Q97,O97))))</f>
        <v>0</v>
      </c>
      <c r="M97" s="0" t="n">
        <f aca="false">Tarif_avec_Préparation_Commande!A97</f>
        <v>0</v>
      </c>
      <c r="N97" s="0" t="n">
        <f aca="false">Tarif_avec_Préparation_Commande!B97</f>
        <v>0</v>
      </c>
      <c r="O97" s="95" t="n">
        <f aca="false">Tarif_avec_Préparation_Commande!C97</f>
        <v>0</v>
      </c>
      <c r="P97" s="0" t="n">
        <f aca="false">Tarif_avec_Préparation_Commande!D97</f>
        <v>0</v>
      </c>
      <c r="Q97" s="95" t="n">
        <f aca="false">Tarif_avec_Préparation_Commande!E97</f>
        <v>0</v>
      </c>
      <c r="R97" s="0" t="n">
        <f aca="false">Tarif_avec_Préparation_Commande!F97</f>
        <v>0</v>
      </c>
      <c r="S97" s="95" t="n">
        <f aca="false">Tarif_avec_Préparation_Commande!G97</f>
        <v>0</v>
      </c>
      <c r="T97" s="0" t="n">
        <f aca="false">Tarif_avec_Préparation_Commande!H97</f>
        <v>0</v>
      </c>
      <c r="U97" s="95" t="n">
        <f aca="false">Tarif_avec_Préparation_Commande!I97</f>
        <v>0</v>
      </c>
    </row>
    <row r="98" customFormat="false" ht="12.8" hidden="false" customHeight="false" outlineLevel="0" collapsed="false">
      <c r="A98" s="90" t="n">
        <f aca="false">N98</f>
        <v>0</v>
      </c>
      <c r="B98" s="0" t="str">
        <f aca="false">"CTR"&amp;N98</f>
        <v>CTR0</v>
      </c>
      <c r="C98" s="0" t="n">
        <f aca="false">SUMIF(Bon_de_Commande!O$24:O$982,A98,Bon_de_Commande!C$24:C$982)</f>
        <v>0</v>
      </c>
      <c r="J98" s="90" t="n">
        <f aca="false">IF(AND($H98&lt;&gt;0, $C98&gt;=$H98),V98,IF(AND($G98&lt;&gt;0,$C98&gt;=$G98),T98,IF(AND($F98&lt;&gt;0,$C98&gt;=$F98),R98,IF(AND($E98&lt;&gt;0,$C98&gt;=$E98),P98,N98))))</f>
        <v>0</v>
      </c>
      <c r="K98" s="95" t="n">
        <f aca="false">IF(AND($H98&lt;&gt;0, $C98&gt;=$H98),W98,IF(AND($G98&lt;&gt;0,$C98&gt;=$G98),U98,IF(AND($F98&lt;&gt;0,$C98&gt;=$F98),S98,IF(AND($E98&lt;&gt;0,$C98&gt;=$E98),Q98,O98))))</f>
        <v>0</v>
      </c>
      <c r="M98" s="0" t="n">
        <f aca="false">Tarif_avec_Préparation_Commande!A98</f>
        <v>0</v>
      </c>
      <c r="N98" s="0" t="n">
        <f aca="false">Tarif_avec_Préparation_Commande!B98</f>
        <v>0</v>
      </c>
      <c r="O98" s="95" t="n">
        <f aca="false">Tarif_avec_Préparation_Commande!C98</f>
        <v>0</v>
      </c>
      <c r="P98" s="0" t="n">
        <f aca="false">Tarif_avec_Préparation_Commande!D98</f>
        <v>0</v>
      </c>
      <c r="Q98" s="95" t="n">
        <f aca="false">Tarif_avec_Préparation_Commande!E98</f>
        <v>0</v>
      </c>
      <c r="R98" s="0" t="n">
        <f aca="false">Tarif_avec_Préparation_Commande!F98</f>
        <v>0</v>
      </c>
      <c r="S98" s="95" t="n">
        <f aca="false">Tarif_avec_Préparation_Commande!G98</f>
        <v>0</v>
      </c>
      <c r="T98" s="0" t="n">
        <f aca="false">Tarif_avec_Préparation_Commande!H98</f>
        <v>0</v>
      </c>
      <c r="U98" s="95" t="n">
        <f aca="false">Tarif_avec_Préparation_Commande!I98</f>
        <v>0</v>
      </c>
    </row>
    <row r="99" customFormat="false" ht="12.8" hidden="false" customHeight="false" outlineLevel="0" collapsed="false">
      <c r="A99" s="90" t="n">
        <f aca="false">N99</f>
        <v>0</v>
      </c>
      <c r="B99" s="0" t="str">
        <f aca="false">"CTR"&amp;N99</f>
        <v>CTR0</v>
      </c>
      <c r="C99" s="0" t="n">
        <f aca="false">SUMIF(Bon_de_Commande!O$24:O$982,A99,Bon_de_Commande!C$24:C$982)</f>
        <v>0</v>
      </c>
      <c r="J99" s="90" t="n">
        <f aca="false">IF(AND($H99&lt;&gt;0, $C99&gt;=$H99),V99,IF(AND($G99&lt;&gt;0,$C99&gt;=$G99),T99,IF(AND($F99&lt;&gt;0,$C99&gt;=$F99),R99,IF(AND($E99&lt;&gt;0,$C99&gt;=$E99),P99,N99))))</f>
        <v>0</v>
      </c>
      <c r="K99" s="95" t="n">
        <f aca="false">IF(AND($H99&lt;&gt;0, $C99&gt;=$H99),W99,IF(AND($G99&lt;&gt;0,$C99&gt;=$G99),U99,IF(AND($F99&lt;&gt;0,$C99&gt;=$F99),S99,IF(AND($E99&lt;&gt;0,$C99&gt;=$E99),Q99,O99))))</f>
        <v>0</v>
      </c>
      <c r="M99" s="0" t="n">
        <f aca="false">Tarif_avec_Préparation_Commande!A99</f>
        <v>0</v>
      </c>
      <c r="N99" s="0" t="n">
        <f aca="false">Tarif_avec_Préparation_Commande!B99</f>
        <v>0</v>
      </c>
      <c r="O99" s="95" t="n">
        <f aca="false">Tarif_avec_Préparation_Commande!C99</f>
        <v>0</v>
      </c>
      <c r="P99" s="0" t="n">
        <f aca="false">Tarif_avec_Préparation_Commande!D99</f>
        <v>0</v>
      </c>
      <c r="Q99" s="95" t="n">
        <f aca="false">Tarif_avec_Préparation_Commande!E99</f>
        <v>0</v>
      </c>
      <c r="R99" s="0" t="n">
        <f aca="false">Tarif_avec_Préparation_Commande!F99</f>
        <v>0</v>
      </c>
      <c r="S99" s="95" t="n">
        <f aca="false">Tarif_avec_Préparation_Commande!G99</f>
        <v>0</v>
      </c>
      <c r="T99" s="0" t="n">
        <f aca="false">Tarif_avec_Préparation_Commande!H99</f>
        <v>0</v>
      </c>
      <c r="U99" s="95" t="n">
        <f aca="false">Tarif_avec_Préparation_Commande!I99</f>
        <v>0</v>
      </c>
    </row>
    <row r="100" customFormat="false" ht="12.8" hidden="false" customHeight="false" outlineLevel="0" collapsed="false">
      <c r="A100" s="90" t="n">
        <f aca="false">N100</f>
        <v>0</v>
      </c>
      <c r="B100" s="0" t="str">
        <f aca="false">"CTR"&amp;N100</f>
        <v>CTR0</v>
      </c>
      <c r="C100" s="0" t="n">
        <f aca="false">SUMIF(Bon_de_Commande!O$24:O$982,A100,Bon_de_Commande!C$24:C$982)</f>
        <v>0</v>
      </c>
      <c r="J100" s="90" t="n">
        <f aca="false">IF(AND($H100&lt;&gt;0, $C100&gt;=$H100),V100,IF(AND($G100&lt;&gt;0,$C100&gt;=$G100),T100,IF(AND($F100&lt;&gt;0,$C100&gt;=$F100),R100,IF(AND($E100&lt;&gt;0,$C100&gt;=$E100),P100,N100))))</f>
        <v>0</v>
      </c>
      <c r="K100" s="95" t="n">
        <f aca="false">IF(AND($H100&lt;&gt;0, $C100&gt;=$H100),W100,IF(AND($G100&lt;&gt;0,$C100&gt;=$G100),U100,IF(AND($F100&lt;&gt;0,$C100&gt;=$F100),S100,IF(AND($E100&lt;&gt;0,$C100&gt;=$E100),Q100,O100))))</f>
        <v>0</v>
      </c>
      <c r="M100" s="0" t="n">
        <f aca="false">Tarif_avec_Préparation_Commande!A100</f>
        <v>0</v>
      </c>
      <c r="N100" s="0" t="n">
        <f aca="false">Tarif_avec_Préparation_Commande!B100</f>
        <v>0</v>
      </c>
      <c r="O100" s="95" t="n">
        <f aca="false">Tarif_avec_Préparation_Commande!C100</f>
        <v>0</v>
      </c>
      <c r="P100" s="0" t="n">
        <f aca="false">Tarif_avec_Préparation_Commande!D100</f>
        <v>0</v>
      </c>
      <c r="Q100" s="95" t="n">
        <f aca="false">Tarif_avec_Préparation_Commande!E100</f>
        <v>0</v>
      </c>
      <c r="R100" s="0" t="n">
        <f aca="false">Tarif_avec_Préparation_Commande!F100</f>
        <v>0</v>
      </c>
      <c r="S100" s="95" t="n">
        <f aca="false">Tarif_avec_Préparation_Commande!G100</f>
        <v>0</v>
      </c>
      <c r="T100" s="0" t="n">
        <f aca="false">Tarif_avec_Préparation_Commande!H100</f>
        <v>0</v>
      </c>
      <c r="U100" s="95" t="n">
        <f aca="false">Tarif_avec_Préparation_Commande!I100</f>
        <v>0</v>
      </c>
    </row>
    <row r="101" customFormat="false" ht="12.8" hidden="false" customHeight="false" outlineLevel="0" collapsed="false">
      <c r="A101" s="90" t="n">
        <f aca="false">N101</f>
        <v>0</v>
      </c>
      <c r="B101" s="0" t="str">
        <f aca="false">"CTR"&amp;N101</f>
        <v>CTR0</v>
      </c>
      <c r="C101" s="0" t="n">
        <f aca="false">SUMIF(Bon_de_Commande!O$24:O$982,A101,Bon_de_Commande!C$24:C$982)</f>
        <v>0</v>
      </c>
      <c r="J101" s="90" t="n">
        <f aca="false">IF(AND($H101&lt;&gt;0, $C101&gt;=$H101),V101,IF(AND($G101&lt;&gt;0,$C101&gt;=$G101),T101,IF(AND($F101&lt;&gt;0,$C101&gt;=$F101),R101,IF(AND($E101&lt;&gt;0,$C101&gt;=$E101),P101,N101))))</f>
        <v>0</v>
      </c>
      <c r="K101" s="95" t="n">
        <f aca="false">IF(AND($H101&lt;&gt;0, $C101&gt;=$H101),W101,IF(AND($G101&lt;&gt;0,$C101&gt;=$G101),U101,IF(AND($F101&lt;&gt;0,$C101&gt;=$F101),S101,IF(AND($E101&lt;&gt;0,$C101&gt;=$E101),Q101,O101))))</f>
        <v>0</v>
      </c>
      <c r="M101" s="0" t="n">
        <f aca="false">Tarif_avec_Préparation_Commande!A101</f>
        <v>0</v>
      </c>
      <c r="N101" s="0" t="n">
        <f aca="false">Tarif_avec_Préparation_Commande!B101</f>
        <v>0</v>
      </c>
      <c r="O101" s="95" t="n">
        <f aca="false">Tarif_avec_Préparation_Commande!C101</f>
        <v>0</v>
      </c>
      <c r="P101" s="0" t="n">
        <f aca="false">Tarif_avec_Préparation_Commande!D101</f>
        <v>0</v>
      </c>
      <c r="Q101" s="95" t="n">
        <f aca="false">Tarif_avec_Préparation_Commande!E101</f>
        <v>0</v>
      </c>
      <c r="R101" s="0" t="n">
        <f aca="false">Tarif_avec_Préparation_Commande!F101</f>
        <v>0</v>
      </c>
      <c r="S101" s="95" t="n">
        <f aca="false">Tarif_avec_Préparation_Commande!G101</f>
        <v>0</v>
      </c>
      <c r="T101" s="0" t="n">
        <f aca="false">Tarif_avec_Préparation_Commande!H101</f>
        <v>0</v>
      </c>
      <c r="U101" s="95" t="n">
        <f aca="false">Tarif_avec_Préparation_Commande!I101</f>
        <v>0</v>
      </c>
    </row>
    <row r="102" customFormat="false" ht="12.8" hidden="false" customHeight="false" outlineLevel="0" collapsed="false">
      <c r="A102" s="90" t="n">
        <f aca="false">N102</f>
        <v>0</v>
      </c>
      <c r="B102" s="0" t="str">
        <f aca="false">"CTR"&amp;N102</f>
        <v>CTR0</v>
      </c>
      <c r="C102" s="0" t="n">
        <f aca="false">SUMIF(Bon_de_Commande!O$24:O$982,A102,Bon_de_Commande!C$24:C$982)</f>
        <v>0</v>
      </c>
      <c r="J102" s="90" t="n">
        <f aca="false">IF(AND($H102&lt;&gt;0, $C102&gt;=$H102),V102,IF(AND($G102&lt;&gt;0,$C102&gt;=$G102),T102,IF(AND($F102&lt;&gt;0,$C102&gt;=$F102),R102,IF(AND($E102&lt;&gt;0,$C102&gt;=$E102),P102,N102))))</f>
        <v>0</v>
      </c>
      <c r="K102" s="95" t="n">
        <f aca="false">IF(AND($H102&lt;&gt;0, $C102&gt;=$H102),W102,IF(AND($G102&lt;&gt;0,$C102&gt;=$G102),U102,IF(AND($F102&lt;&gt;0,$C102&gt;=$F102),S102,IF(AND($E102&lt;&gt;0,$C102&gt;=$E102),Q102,O102))))</f>
        <v>0</v>
      </c>
      <c r="M102" s="0" t="n">
        <f aca="false">Tarif_avec_Préparation_Commande!A102</f>
        <v>0</v>
      </c>
      <c r="N102" s="0" t="n">
        <f aca="false">Tarif_avec_Préparation_Commande!B102</f>
        <v>0</v>
      </c>
      <c r="O102" s="95" t="n">
        <f aca="false">Tarif_avec_Préparation_Commande!C102</f>
        <v>0</v>
      </c>
      <c r="P102" s="0" t="n">
        <f aca="false">Tarif_avec_Préparation_Commande!D102</f>
        <v>0</v>
      </c>
      <c r="Q102" s="95" t="n">
        <f aca="false">Tarif_avec_Préparation_Commande!E102</f>
        <v>0</v>
      </c>
      <c r="R102" s="0" t="n">
        <f aca="false">Tarif_avec_Préparation_Commande!F102</f>
        <v>0</v>
      </c>
      <c r="S102" s="95" t="n">
        <f aca="false">Tarif_avec_Préparation_Commande!G102</f>
        <v>0</v>
      </c>
      <c r="T102" s="0" t="n">
        <f aca="false">Tarif_avec_Préparation_Commande!H102</f>
        <v>0</v>
      </c>
      <c r="U102" s="95" t="n">
        <f aca="false">Tarif_avec_Préparation_Commande!I102</f>
        <v>0</v>
      </c>
    </row>
    <row r="103" customFormat="false" ht="12.8" hidden="false" customHeight="false" outlineLevel="0" collapsed="false">
      <c r="A103" s="90" t="n">
        <f aca="false">N103</f>
        <v>0</v>
      </c>
      <c r="B103" s="0" t="str">
        <f aca="false">"CTR"&amp;N103</f>
        <v>CTR0</v>
      </c>
      <c r="C103" s="0" t="n">
        <f aca="false">SUMIF(Bon_de_Commande!O$24:O$982,A103,Bon_de_Commande!C$24:C$982)</f>
        <v>0</v>
      </c>
      <c r="J103" s="90" t="n">
        <f aca="false">IF(AND($H103&lt;&gt;0, $C103&gt;=$H103),V103,IF(AND($G103&lt;&gt;0,$C103&gt;=$G103),T103,IF(AND($F103&lt;&gt;0,$C103&gt;=$F103),R103,IF(AND($E103&lt;&gt;0,$C103&gt;=$E103),P103,N103))))</f>
        <v>0</v>
      </c>
      <c r="K103" s="95" t="n">
        <f aca="false">IF(AND($H103&lt;&gt;0, $C103&gt;=$H103),W103,IF(AND($G103&lt;&gt;0,$C103&gt;=$G103),U103,IF(AND($F103&lt;&gt;0,$C103&gt;=$F103),S103,IF(AND($E103&lt;&gt;0,$C103&gt;=$E103),Q103,O103))))</f>
        <v>0</v>
      </c>
      <c r="M103" s="0" t="n">
        <f aca="false">Tarif_avec_Préparation_Commande!A103</f>
        <v>0</v>
      </c>
      <c r="N103" s="0" t="n">
        <f aca="false">Tarif_avec_Préparation_Commande!B103</f>
        <v>0</v>
      </c>
      <c r="O103" s="95" t="n">
        <f aca="false">Tarif_avec_Préparation_Commande!C103</f>
        <v>0</v>
      </c>
      <c r="P103" s="0" t="n">
        <f aca="false">Tarif_avec_Préparation_Commande!D103</f>
        <v>0</v>
      </c>
      <c r="Q103" s="95" t="n">
        <f aca="false">Tarif_avec_Préparation_Commande!E103</f>
        <v>0</v>
      </c>
      <c r="R103" s="0" t="n">
        <f aca="false">Tarif_avec_Préparation_Commande!F103</f>
        <v>0</v>
      </c>
      <c r="S103" s="95" t="n">
        <f aca="false">Tarif_avec_Préparation_Commande!G103</f>
        <v>0</v>
      </c>
      <c r="T103" s="0" t="n">
        <f aca="false">Tarif_avec_Préparation_Commande!H103</f>
        <v>0</v>
      </c>
      <c r="U103" s="95" t="n">
        <f aca="false">Tarif_avec_Préparation_Commande!I103</f>
        <v>0</v>
      </c>
    </row>
    <row r="104" customFormat="false" ht="12.8" hidden="false" customHeight="false" outlineLevel="0" collapsed="false">
      <c r="A104" s="90" t="n">
        <f aca="false">N104</f>
        <v>0</v>
      </c>
      <c r="B104" s="0" t="str">
        <f aca="false">"CTR"&amp;N104</f>
        <v>CTR0</v>
      </c>
      <c r="C104" s="0" t="n">
        <f aca="false">SUMIF(Bon_de_Commande!O$24:O$982,A104,Bon_de_Commande!C$24:C$982)</f>
        <v>0</v>
      </c>
      <c r="J104" s="90" t="n">
        <f aca="false">IF(AND($H104&lt;&gt;0, $C104&gt;=$H104),V104,IF(AND($G104&lt;&gt;0,$C104&gt;=$G104),T104,IF(AND($F104&lt;&gt;0,$C104&gt;=$F104),R104,IF(AND($E104&lt;&gt;0,$C104&gt;=$E104),P104,N104))))</f>
        <v>0</v>
      </c>
      <c r="K104" s="95" t="n">
        <f aca="false">IF(AND($H104&lt;&gt;0, $C104&gt;=$H104),W104,IF(AND($G104&lt;&gt;0,$C104&gt;=$G104),U104,IF(AND($F104&lt;&gt;0,$C104&gt;=$F104),S104,IF(AND($E104&lt;&gt;0,$C104&gt;=$E104),Q104,O104))))</f>
        <v>0</v>
      </c>
      <c r="M104" s="0" t="n">
        <f aca="false">Tarif_avec_Préparation_Commande!A104</f>
        <v>0</v>
      </c>
      <c r="N104" s="0" t="n">
        <f aca="false">Tarif_avec_Préparation_Commande!B104</f>
        <v>0</v>
      </c>
      <c r="O104" s="95" t="n">
        <f aca="false">Tarif_avec_Préparation_Commande!C104</f>
        <v>0</v>
      </c>
      <c r="P104" s="0" t="n">
        <f aca="false">Tarif_avec_Préparation_Commande!D104</f>
        <v>0</v>
      </c>
      <c r="Q104" s="95" t="n">
        <f aca="false">Tarif_avec_Préparation_Commande!E104</f>
        <v>0</v>
      </c>
      <c r="R104" s="0" t="n">
        <f aca="false">Tarif_avec_Préparation_Commande!F104</f>
        <v>0</v>
      </c>
      <c r="S104" s="95" t="n">
        <f aca="false">Tarif_avec_Préparation_Commande!G104</f>
        <v>0</v>
      </c>
      <c r="T104" s="0" t="n">
        <f aca="false">Tarif_avec_Préparation_Commande!H104</f>
        <v>0</v>
      </c>
      <c r="U104" s="95" t="n">
        <f aca="false">Tarif_avec_Préparation_Commande!I104</f>
        <v>0</v>
      </c>
    </row>
    <row r="105" customFormat="false" ht="12.8" hidden="false" customHeight="false" outlineLevel="0" collapsed="false">
      <c r="A105" s="90" t="n">
        <f aca="false">N105</f>
        <v>0</v>
      </c>
      <c r="B105" s="0" t="str">
        <f aca="false">"CTR"&amp;N105</f>
        <v>CTR0</v>
      </c>
      <c r="C105" s="0" t="n">
        <f aca="false">SUMIF(Bon_de_Commande!O$24:O$982,A105,Bon_de_Commande!C$24:C$982)</f>
        <v>0</v>
      </c>
      <c r="J105" s="90" t="n">
        <f aca="false">IF(AND($H105&lt;&gt;0, $C105&gt;=$H105),V105,IF(AND($G105&lt;&gt;0,$C105&gt;=$G105),T105,IF(AND($F105&lt;&gt;0,$C105&gt;=$F105),R105,IF(AND($E105&lt;&gt;0,$C105&gt;=$E105),P105,N105))))</f>
        <v>0</v>
      </c>
      <c r="K105" s="95" t="n">
        <f aca="false">IF(AND($H105&lt;&gt;0, $C105&gt;=$H105),W105,IF(AND($G105&lt;&gt;0,$C105&gt;=$G105),U105,IF(AND($F105&lt;&gt;0,$C105&gt;=$F105),S105,IF(AND($E105&lt;&gt;0,$C105&gt;=$E105),Q105,O105))))</f>
        <v>0</v>
      </c>
      <c r="M105" s="0" t="n">
        <f aca="false">Tarif_avec_Préparation_Commande!A105</f>
        <v>0</v>
      </c>
      <c r="N105" s="0" t="n">
        <f aca="false">Tarif_avec_Préparation_Commande!B105</f>
        <v>0</v>
      </c>
      <c r="O105" s="95" t="n">
        <f aca="false">Tarif_avec_Préparation_Commande!C105</f>
        <v>0</v>
      </c>
      <c r="P105" s="0" t="n">
        <f aca="false">Tarif_avec_Préparation_Commande!D105</f>
        <v>0</v>
      </c>
      <c r="Q105" s="95" t="n">
        <f aca="false">Tarif_avec_Préparation_Commande!E105</f>
        <v>0</v>
      </c>
      <c r="R105" s="0" t="n">
        <f aca="false">Tarif_avec_Préparation_Commande!F105</f>
        <v>0</v>
      </c>
      <c r="S105" s="95" t="n">
        <f aca="false">Tarif_avec_Préparation_Commande!G105</f>
        <v>0</v>
      </c>
      <c r="T105" s="0" t="n">
        <f aca="false">Tarif_avec_Préparation_Commande!H105</f>
        <v>0</v>
      </c>
      <c r="U105" s="95" t="n">
        <f aca="false">Tarif_avec_Préparation_Commande!I105</f>
        <v>0</v>
      </c>
    </row>
    <row r="106" customFormat="false" ht="12.8" hidden="false" customHeight="false" outlineLevel="0" collapsed="false">
      <c r="A106" s="90" t="n">
        <f aca="false">N106</f>
        <v>0</v>
      </c>
      <c r="B106" s="0" t="str">
        <f aca="false">"CTR"&amp;N106</f>
        <v>CTR0</v>
      </c>
      <c r="C106" s="0" t="n">
        <f aca="false">SUMIF(Bon_de_Commande!O$24:O$982,A106,Bon_de_Commande!C$24:C$982)</f>
        <v>0</v>
      </c>
      <c r="J106" s="90" t="n">
        <f aca="false">IF(AND($H106&lt;&gt;0, $C106&gt;=$H106),V106,IF(AND($G106&lt;&gt;0,$C106&gt;=$G106),T106,IF(AND($F106&lt;&gt;0,$C106&gt;=$F106),R106,IF(AND($E106&lt;&gt;0,$C106&gt;=$E106),P106,N106))))</f>
        <v>0</v>
      </c>
      <c r="K106" s="95" t="n">
        <f aca="false">IF(AND($H106&lt;&gt;0, $C106&gt;=$H106),W106,IF(AND($G106&lt;&gt;0,$C106&gt;=$G106),U106,IF(AND($F106&lt;&gt;0,$C106&gt;=$F106),S106,IF(AND($E106&lt;&gt;0,$C106&gt;=$E106),Q106,O106))))</f>
        <v>0</v>
      </c>
      <c r="M106" s="0" t="n">
        <f aca="false">Tarif_avec_Préparation_Commande!A106</f>
        <v>0</v>
      </c>
      <c r="N106" s="0" t="n">
        <f aca="false">Tarif_avec_Préparation_Commande!B106</f>
        <v>0</v>
      </c>
      <c r="O106" s="95" t="n">
        <f aca="false">Tarif_avec_Préparation_Commande!C106</f>
        <v>0</v>
      </c>
      <c r="P106" s="0" t="n">
        <f aca="false">Tarif_avec_Préparation_Commande!D106</f>
        <v>0</v>
      </c>
      <c r="Q106" s="95" t="n">
        <f aca="false">Tarif_avec_Préparation_Commande!E106</f>
        <v>0</v>
      </c>
      <c r="R106" s="0" t="n">
        <f aca="false">Tarif_avec_Préparation_Commande!F106</f>
        <v>0</v>
      </c>
      <c r="S106" s="95" t="n">
        <f aca="false">Tarif_avec_Préparation_Commande!G106</f>
        <v>0</v>
      </c>
      <c r="T106" s="0" t="n">
        <f aca="false">Tarif_avec_Préparation_Commande!H106</f>
        <v>0</v>
      </c>
      <c r="U106" s="95" t="n">
        <f aca="false">Tarif_avec_Préparation_Commande!I106</f>
        <v>0</v>
      </c>
    </row>
    <row r="107" customFormat="false" ht="12.8" hidden="false" customHeight="false" outlineLevel="0" collapsed="false">
      <c r="A107" s="90" t="n">
        <f aca="false">N107</f>
        <v>0</v>
      </c>
      <c r="B107" s="0" t="str">
        <f aca="false">"CTR"&amp;N107</f>
        <v>CTR0</v>
      </c>
      <c r="C107" s="0" t="n">
        <f aca="false">SUMIF(Bon_de_Commande!O$24:O$982,A107,Bon_de_Commande!C$24:C$982)</f>
        <v>0</v>
      </c>
      <c r="J107" s="90" t="n">
        <f aca="false">IF(AND($H107&lt;&gt;0, $C107&gt;=$H107),V107,IF(AND($G107&lt;&gt;0,$C107&gt;=$G107),T107,IF(AND($F107&lt;&gt;0,$C107&gt;=$F107),R107,IF(AND($E107&lt;&gt;0,$C107&gt;=$E107),P107,N107))))</f>
        <v>0</v>
      </c>
      <c r="K107" s="95" t="n">
        <f aca="false">IF(AND($H107&lt;&gt;0, $C107&gt;=$H107),W107,IF(AND($G107&lt;&gt;0,$C107&gt;=$G107),U107,IF(AND($F107&lt;&gt;0,$C107&gt;=$F107),S107,IF(AND($E107&lt;&gt;0,$C107&gt;=$E107),Q107,O107))))</f>
        <v>0</v>
      </c>
      <c r="M107" s="0" t="n">
        <f aca="false">Tarif_avec_Préparation_Commande!A107</f>
        <v>0</v>
      </c>
      <c r="N107" s="0" t="n">
        <f aca="false">Tarif_avec_Préparation_Commande!B107</f>
        <v>0</v>
      </c>
      <c r="O107" s="95" t="n">
        <f aca="false">Tarif_avec_Préparation_Commande!C107</f>
        <v>0</v>
      </c>
      <c r="P107" s="0" t="n">
        <f aca="false">Tarif_avec_Préparation_Commande!D107</f>
        <v>0</v>
      </c>
      <c r="Q107" s="95" t="n">
        <f aca="false">Tarif_avec_Préparation_Commande!E107</f>
        <v>0</v>
      </c>
      <c r="R107" s="0" t="n">
        <f aca="false">Tarif_avec_Préparation_Commande!F107</f>
        <v>0</v>
      </c>
      <c r="S107" s="95" t="n">
        <f aca="false">Tarif_avec_Préparation_Commande!G107</f>
        <v>0</v>
      </c>
      <c r="T107" s="0" t="n">
        <f aca="false">Tarif_avec_Préparation_Commande!H107</f>
        <v>0</v>
      </c>
      <c r="U107" s="95" t="n">
        <f aca="false">Tarif_avec_Préparation_Commande!I107</f>
        <v>0</v>
      </c>
    </row>
    <row r="108" customFormat="false" ht="12.8" hidden="false" customHeight="false" outlineLevel="0" collapsed="false">
      <c r="A108" s="90" t="n">
        <f aca="false">N108</f>
        <v>0</v>
      </c>
      <c r="B108" s="0" t="str">
        <f aca="false">"CTR"&amp;N108</f>
        <v>CTR0</v>
      </c>
      <c r="C108" s="0" t="n">
        <f aca="false">SUMIF(Bon_de_Commande!O$24:O$982,A108,Bon_de_Commande!C$24:C$982)</f>
        <v>0</v>
      </c>
      <c r="J108" s="90" t="n">
        <f aca="false">IF(AND($H108&lt;&gt;0, $C108&gt;=$H108),V108,IF(AND($G108&lt;&gt;0,$C108&gt;=$G108),T108,IF(AND($F108&lt;&gt;0,$C108&gt;=$F108),R108,IF(AND($E108&lt;&gt;0,$C108&gt;=$E108),P108,N108))))</f>
        <v>0</v>
      </c>
      <c r="K108" s="95" t="n">
        <f aca="false">IF(AND($H108&lt;&gt;0, $C108&gt;=$H108),W108,IF(AND($G108&lt;&gt;0,$C108&gt;=$G108),U108,IF(AND($F108&lt;&gt;0,$C108&gt;=$F108),S108,IF(AND($E108&lt;&gt;0,$C108&gt;=$E108),Q108,O108))))</f>
        <v>0</v>
      </c>
      <c r="M108" s="0" t="n">
        <f aca="false">Tarif_avec_Préparation_Commande!A108</f>
        <v>0</v>
      </c>
      <c r="N108" s="0" t="n">
        <f aca="false">Tarif_avec_Préparation_Commande!B108</f>
        <v>0</v>
      </c>
      <c r="O108" s="95" t="n">
        <f aca="false">Tarif_avec_Préparation_Commande!C108</f>
        <v>0</v>
      </c>
      <c r="P108" s="0" t="n">
        <f aca="false">Tarif_avec_Préparation_Commande!D108</f>
        <v>0</v>
      </c>
      <c r="Q108" s="95" t="n">
        <f aca="false">Tarif_avec_Préparation_Commande!E108</f>
        <v>0</v>
      </c>
      <c r="R108" s="0" t="n">
        <f aca="false">Tarif_avec_Préparation_Commande!F108</f>
        <v>0</v>
      </c>
      <c r="S108" s="95" t="n">
        <f aca="false">Tarif_avec_Préparation_Commande!G108</f>
        <v>0</v>
      </c>
      <c r="T108" s="0" t="n">
        <f aca="false">Tarif_avec_Préparation_Commande!H108</f>
        <v>0</v>
      </c>
      <c r="U108" s="95" t="n">
        <f aca="false">Tarif_avec_Préparation_Commande!I108</f>
        <v>0</v>
      </c>
    </row>
    <row r="109" customFormat="false" ht="12.8" hidden="false" customHeight="false" outlineLevel="0" collapsed="false">
      <c r="A109" s="90" t="n">
        <f aca="false">N109</f>
        <v>0</v>
      </c>
      <c r="B109" s="0" t="str">
        <f aca="false">"CTR"&amp;N109</f>
        <v>CTR0</v>
      </c>
      <c r="C109" s="0" t="n">
        <f aca="false">SUMIF(Bon_de_Commande!O$24:O$982,A109,Bon_de_Commande!C$24:C$982)</f>
        <v>0</v>
      </c>
      <c r="J109" s="90" t="n">
        <f aca="false">IF(AND($H109&lt;&gt;0, $C109&gt;=$H109),V109,IF(AND($G109&lt;&gt;0,$C109&gt;=$G109),T109,IF(AND($F109&lt;&gt;0,$C109&gt;=$F109),R109,IF(AND($E109&lt;&gt;0,$C109&gt;=$E109),P109,N109))))</f>
        <v>0</v>
      </c>
      <c r="K109" s="95" t="n">
        <f aca="false">IF(AND($H109&lt;&gt;0, $C109&gt;=$H109),W109,IF(AND($G109&lt;&gt;0,$C109&gt;=$G109),U109,IF(AND($F109&lt;&gt;0,$C109&gt;=$F109),S109,IF(AND($E109&lt;&gt;0,$C109&gt;=$E109),Q109,O109))))</f>
        <v>0</v>
      </c>
      <c r="M109" s="0" t="n">
        <f aca="false">Tarif_avec_Préparation_Commande!A109</f>
        <v>0</v>
      </c>
      <c r="N109" s="0" t="n">
        <f aca="false">Tarif_avec_Préparation_Commande!B109</f>
        <v>0</v>
      </c>
      <c r="O109" s="95" t="n">
        <f aca="false">Tarif_avec_Préparation_Commande!C109</f>
        <v>0</v>
      </c>
      <c r="P109" s="0" t="n">
        <f aca="false">Tarif_avec_Préparation_Commande!D109</f>
        <v>0</v>
      </c>
      <c r="Q109" s="95" t="n">
        <f aca="false">Tarif_avec_Préparation_Commande!E109</f>
        <v>0</v>
      </c>
      <c r="R109" s="0" t="n">
        <f aca="false">Tarif_avec_Préparation_Commande!F109</f>
        <v>0</v>
      </c>
      <c r="S109" s="95" t="n">
        <f aca="false">Tarif_avec_Préparation_Commande!G109</f>
        <v>0</v>
      </c>
      <c r="T109" s="0" t="n">
        <f aca="false">Tarif_avec_Préparation_Commande!H109</f>
        <v>0</v>
      </c>
      <c r="U109" s="95" t="n">
        <f aca="false">Tarif_avec_Préparation_Commande!I109</f>
        <v>0</v>
      </c>
    </row>
    <row r="110" customFormat="false" ht="12.8" hidden="false" customHeight="false" outlineLevel="0" collapsed="false">
      <c r="A110" s="90" t="n">
        <f aca="false">N110</f>
        <v>0</v>
      </c>
      <c r="B110" s="0" t="str">
        <f aca="false">"CTR"&amp;N110</f>
        <v>CTR0</v>
      </c>
      <c r="C110" s="0" t="n">
        <f aca="false">SUMIF(Bon_de_Commande!O$24:O$982,A110,Bon_de_Commande!C$24:C$982)</f>
        <v>0</v>
      </c>
      <c r="J110" s="90" t="n">
        <f aca="false">IF(AND($H110&lt;&gt;0, $C110&gt;=$H110),V110,IF(AND($G110&lt;&gt;0,$C110&gt;=$G110),T110,IF(AND($F110&lt;&gt;0,$C110&gt;=$F110),R110,IF(AND($E110&lt;&gt;0,$C110&gt;=$E110),P110,N110))))</f>
        <v>0</v>
      </c>
      <c r="K110" s="95" t="n">
        <f aca="false">IF(AND($H110&lt;&gt;0, $C110&gt;=$H110),W110,IF(AND($G110&lt;&gt;0,$C110&gt;=$G110),U110,IF(AND($F110&lt;&gt;0,$C110&gt;=$F110),S110,IF(AND($E110&lt;&gt;0,$C110&gt;=$E110),Q110,O110))))</f>
        <v>0</v>
      </c>
      <c r="M110" s="0" t="n">
        <f aca="false">Tarif_avec_Préparation_Commande!A110</f>
        <v>0</v>
      </c>
      <c r="N110" s="0" t="n">
        <f aca="false">Tarif_avec_Préparation_Commande!B110</f>
        <v>0</v>
      </c>
      <c r="O110" s="95" t="n">
        <f aca="false">Tarif_avec_Préparation_Commande!C110</f>
        <v>0</v>
      </c>
      <c r="P110" s="0" t="n">
        <f aca="false">Tarif_avec_Préparation_Commande!D110</f>
        <v>0</v>
      </c>
      <c r="Q110" s="95" t="n">
        <f aca="false">Tarif_avec_Préparation_Commande!E110</f>
        <v>0</v>
      </c>
      <c r="R110" s="0" t="n">
        <f aca="false">Tarif_avec_Préparation_Commande!F110</f>
        <v>0</v>
      </c>
      <c r="S110" s="95" t="n">
        <f aca="false">Tarif_avec_Préparation_Commande!G110</f>
        <v>0</v>
      </c>
      <c r="T110" s="0" t="n">
        <f aca="false">Tarif_avec_Préparation_Commande!H110</f>
        <v>0</v>
      </c>
      <c r="U110" s="95" t="n">
        <f aca="false">Tarif_avec_Préparation_Commande!I110</f>
        <v>0</v>
      </c>
    </row>
    <row r="111" customFormat="false" ht="12.8" hidden="false" customHeight="false" outlineLevel="0" collapsed="false">
      <c r="A111" s="90" t="n">
        <f aca="false">N111</f>
        <v>0</v>
      </c>
      <c r="B111" s="0" t="str">
        <f aca="false">"CTR"&amp;N111</f>
        <v>CTR0</v>
      </c>
      <c r="C111" s="0" t="n">
        <f aca="false">SUMIF(Bon_de_Commande!O$24:O$982,A111,Bon_de_Commande!C$24:C$982)</f>
        <v>0</v>
      </c>
      <c r="J111" s="90" t="n">
        <f aca="false">IF(AND($H111&lt;&gt;0, $C111&gt;=$H111),V111,IF(AND($G111&lt;&gt;0,$C111&gt;=$G111),T111,IF(AND($F111&lt;&gt;0,$C111&gt;=$F111),R111,IF(AND($E111&lt;&gt;0,$C111&gt;=$E111),P111,N111))))</f>
        <v>0</v>
      </c>
      <c r="K111" s="95" t="n">
        <f aca="false">IF(AND($H111&lt;&gt;0, $C111&gt;=$H111),W111,IF(AND($G111&lt;&gt;0,$C111&gt;=$G111),U111,IF(AND($F111&lt;&gt;0,$C111&gt;=$F111),S111,IF(AND($E111&lt;&gt;0,$C111&gt;=$E111),Q111,O111))))</f>
        <v>0</v>
      </c>
      <c r="M111" s="0" t="n">
        <f aca="false">Tarif_avec_Préparation_Commande!A111</f>
        <v>0</v>
      </c>
      <c r="N111" s="0" t="n">
        <f aca="false">Tarif_avec_Préparation_Commande!B111</f>
        <v>0</v>
      </c>
      <c r="O111" s="95" t="n">
        <f aca="false">Tarif_avec_Préparation_Commande!C111</f>
        <v>0</v>
      </c>
      <c r="P111" s="0" t="n">
        <f aca="false">Tarif_avec_Préparation_Commande!D111</f>
        <v>0</v>
      </c>
      <c r="Q111" s="95" t="n">
        <f aca="false">Tarif_avec_Préparation_Commande!E111</f>
        <v>0</v>
      </c>
      <c r="R111" s="0" t="n">
        <f aca="false">Tarif_avec_Préparation_Commande!F111</f>
        <v>0</v>
      </c>
      <c r="S111" s="95" t="n">
        <f aca="false">Tarif_avec_Préparation_Commande!G111</f>
        <v>0</v>
      </c>
      <c r="T111" s="0" t="n">
        <f aca="false">Tarif_avec_Préparation_Commande!H111</f>
        <v>0</v>
      </c>
      <c r="U111" s="95" t="n">
        <f aca="false">Tarif_avec_Préparation_Commande!I111</f>
        <v>0</v>
      </c>
    </row>
    <row r="112" customFormat="false" ht="12.8" hidden="false" customHeight="false" outlineLevel="0" collapsed="false">
      <c r="A112" s="90" t="n">
        <f aca="false">N112</f>
        <v>0</v>
      </c>
      <c r="B112" s="0" t="str">
        <f aca="false">"CTR"&amp;N112</f>
        <v>CTR0</v>
      </c>
      <c r="C112" s="0" t="n">
        <f aca="false">SUMIF(Bon_de_Commande!O$24:O$982,A112,Bon_de_Commande!C$24:C$982)</f>
        <v>0</v>
      </c>
      <c r="J112" s="90" t="n">
        <f aca="false">IF(AND($H112&lt;&gt;0, $C112&gt;=$H112),V112,IF(AND($G112&lt;&gt;0,$C112&gt;=$G112),T112,IF(AND($F112&lt;&gt;0,$C112&gt;=$F112),R112,IF(AND($E112&lt;&gt;0,$C112&gt;=$E112),P112,N112))))</f>
        <v>0</v>
      </c>
      <c r="K112" s="95" t="n">
        <f aca="false">IF(AND($H112&lt;&gt;0, $C112&gt;=$H112),W112,IF(AND($G112&lt;&gt;0,$C112&gt;=$G112),U112,IF(AND($F112&lt;&gt;0,$C112&gt;=$F112),S112,IF(AND($E112&lt;&gt;0,$C112&gt;=$E112),Q112,O112))))</f>
        <v>0</v>
      </c>
      <c r="M112" s="0" t="n">
        <f aca="false">Tarif_avec_Préparation_Commande!A112</f>
        <v>0</v>
      </c>
      <c r="N112" s="0" t="n">
        <f aca="false">Tarif_avec_Préparation_Commande!B112</f>
        <v>0</v>
      </c>
      <c r="O112" s="95" t="n">
        <f aca="false">Tarif_avec_Préparation_Commande!C112</f>
        <v>0</v>
      </c>
      <c r="P112" s="0" t="n">
        <f aca="false">Tarif_avec_Préparation_Commande!D112</f>
        <v>0</v>
      </c>
      <c r="Q112" s="95" t="n">
        <f aca="false">Tarif_avec_Préparation_Commande!E112</f>
        <v>0</v>
      </c>
      <c r="R112" s="0" t="n">
        <f aca="false">Tarif_avec_Préparation_Commande!F112</f>
        <v>0</v>
      </c>
      <c r="S112" s="95" t="n">
        <f aca="false">Tarif_avec_Préparation_Commande!G112</f>
        <v>0</v>
      </c>
      <c r="T112" s="0" t="n">
        <f aca="false">Tarif_avec_Préparation_Commande!H112</f>
        <v>0</v>
      </c>
      <c r="U112" s="95" t="n">
        <f aca="false">Tarif_avec_Préparation_Commande!I112</f>
        <v>0</v>
      </c>
    </row>
    <row r="113" customFormat="false" ht="12.8" hidden="false" customHeight="false" outlineLevel="0" collapsed="false">
      <c r="A113" s="90" t="n">
        <f aca="false">N113</f>
        <v>0</v>
      </c>
      <c r="B113" s="0" t="str">
        <f aca="false">"CTR"&amp;N113</f>
        <v>CTR0</v>
      </c>
      <c r="C113" s="0" t="n">
        <f aca="false">SUMIF(Bon_de_Commande!O$24:O$982,A113,Bon_de_Commande!C$24:C$982)</f>
        <v>0</v>
      </c>
      <c r="J113" s="90" t="n">
        <f aca="false">IF(AND($H113&lt;&gt;0, $C113&gt;=$H113),V113,IF(AND($G113&lt;&gt;0,$C113&gt;=$G113),T113,IF(AND($F113&lt;&gt;0,$C113&gt;=$F113),R113,IF(AND($E113&lt;&gt;0,$C113&gt;=$E113),P113,N113))))</f>
        <v>0</v>
      </c>
      <c r="K113" s="95" t="n">
        <f aca="false">IF(AND($H113&lt;&gt;0, $C113&gt;=$H113),W113,IF(AND($G113&lt;&gt;0,$C113&gt;=$G113),U113,IF(AND($F113&lt;&gt;0,$C113&gt;=$F113),S113,IF(AND($E113&lt;&gt;0,$C113&gt;=$E113),Q113,O113))))</f>
        <v>0</v>
      </c>
      <c r="M113" s="0" t="n">
        <f aca="false">Tarif_avec_Préparation_Commande!A113</f>
        <v>0</v>
      </c>
      <c r="N113" s="0" t="n">
        <f aca="false">Tarif_avec_Préparation_Commande!B113</f>
        <v>0</v>
      </c>
      <c r="O113" s="95" t="n">
        <f aca="false">Tarif_avec_Préparation_Commande!C113</f>
        <v>0</v>
      </c>
      <c r="P113" s="0" t="n">
        <f aca="false">Tarif_avec_Préparation_Commande!D113</f>
        <v>0</v>
      </c>
      <c r="Q113" s="95" t="n">
        <f aca="false">Tarif_avec_Préparation_Commande!E113</f>
        <v>0</v>
      </c>
      <c r="R113" s="0" t="n">
        <f aca="false">Tarif_avec_Préparation_Commande!F113</f>
        <v>0</v>
      </c>
      <c r="S113" s="95" t="n">
        <f aca="false">Tarif_avec_Préparation_Commande!G113</f>
        <v>0</v>
      </c>
      <c r="T113" s="0" t="n">
        <f aca="false">Tarif_avec_Préparation_Commande!H113</f>
        <v>0</v>
      </c>
      <c r="U113" s="95" t="n">
        <f aca="false">Tarif_avec_Préparation_Commande!I113</f>
        <v>0</v>
      </c>
    </row>
    <row r="114" customFormat="false" ht="12.8" hidden="false" customHeight="false" outlineLevel="0" collapsed="false">
      <c r="A114" s="90" t="n">
        <f aca="false">N114</f>
        <v>0</v>
      </c>
      <c r="B114" s="0" t="str">
        <f aca="false">"CTR"&amp;N114</f>
        <v>CTR0</v>
      </c>
      <c r="C114" s="0" t="n">
        <f aca="false">SUMIF(Bon_de_Commande!O$24:O$982,A114,Bon_de_Commande!C$24:C$982)</f>
        <v>0</v>
      </c>
      <c r="J114" s="90" t="n">
        <f aca="false">IF(AND($H114&lt;&gt;0, $C114&gt;=$H114),V114,IF(AND($G114&lt;&gt;0,$C114&gt;=$G114),T114,IF(AND($F114&lt;&gt;0,$C114&gt;=$F114),R114,IF(AND($E114&lt;&gt;0,$C114&gt;=$E114),P114,N114))))</f>
        <v>0</v>
      </c>
      <c r="K114" s="95" t="n">
        <f aca="false">IF(AND($H114&lt;&gt;0, $C114&gt;=$H114),W114,IF(AND($G114&lt;&gt;0,$C114&gt;=$G114),U114,IF(AND($F114&lt;&gt;0,$C114&gt;=$F114),S114,IF(AND($E114&lt;&gt;0,$C114&gt;=$E114),Q114,O114))))</f>
        <v>0</v>
      </c>
      <c r="M114" s="0" t="n">
        <f aca="false">Tarif_avec_Préparation_Commande!A114</f>
        <v>0</v>
      </c>
      <c r="N114" s="0" t="n">
        <f aca="false">Tarif_avec_Préparation_Commande!B114</f>
        <v>0</v>
      </c>
      <c r="O114" s="95" t="n">
        <f aca="false">Tarif_avec_Préparation_Commande!C114</f>
        <v>0</v>
      </c>
      <c r="P114" s="0" t="n">
        <f aca="false">Tarif_avec_Préparation_Commande!D114</f>
        <v>0</v>
      </c>
      <c r="Q114" s="95" t="n">
        <f aca="false">Tarif_avec_Préparation_Commande!E114</f>
        <v>0</v>
      </c>
      <c r="R114" s="0" t="n">
        <f aca="false">Tarif_avec_Préparation_Commande!F114</f>
        <v>0</v>
      </c>
      <c r="S114" s="95" t="n">
        <f aca="false">Tarif_avec_Préparation_Commande!G114</f>
        <v>0</v>
      </c>
      <c r="T114" s="0" t="n">
        <f aca="false">Tarif_avec_Préparation_Commande!H114</f>
        <v>0</v>
      </c>
      <c r="U114" s="95" t="n">
        <f aca="false">Tarif_avec_Préparation_Commande!I114</f>
        <v>0</v>
      </c>
    </row>
    <row r="115" customFormat="false" ht="12.8" hidden="false" customHeight="false" outlineLevel="0" collapsed="false">
      <c r="A115" s="90" t="n">
        <f aca="false">N115</f>
        <v>0</v>
      </c>
      <c r="B115" s="0" t="str">
        <f aca="false">"CTR"&amp;N115</f>
        <v>CTR0</v>
      </c>
      <c r="C115" s="0" t="n">
        <f aca="false">SUMIF(Bon_de_Commande!O$24:O$982,A115,Bon_de_Commande!C$24:C$982)</f>
        <v>0</v>
      </c>
      <c r="J115" s="90" t="n">
        <f aca="false">IF(AND($H115&lt;&gt;0, $C115&gt;=$H115),V115,IF(AND($G115&lt;&gt;0,$C115&gt;=$G115),T115,IF(AND($F115&lt;&gt;0,$C115&gt;=$F115),R115,IF(AND($E115&lt;&gt;0,$C115&gt;=$E115),P115,N115))))</f>
        <v>0</v>
      </c>
      <c r="K115" s="95" t="n">
        <f aca="false">IF(AND($H115&lt;&gt;0, $C115&gt;=$H115),W115,IF(AND($G115&lt;&gt;0,$C115&gt;=$G115),U115,IF(AND($F115&lt;&gt;0,$C115&gt;=$F115),S115,IF(AND($E115&lt;&gt;0,$C115&gt;=$E115),Q115,O115))))</f>
        <v>0</v>
      </c>
      <c r="M115" s="0" t="n">
        <f aca="false">Tarif_avec_Préparation_Commande!A115</f>
        <v>0</v>
      </c>
      <c r="N115" s="0" t="n">
        <f aca="false">Tarif_avec_Préparation_Commande!B115</f>
        <v>0</v>
      </c>
      <c r="O115" s="95" t="n">
        <f aca="false">Tarif_avec_Préparation_Commande!C115</f>
        <v>0</v>
      </c>
      <c r="P115" s="0" t="n">
        <f aca="false">Tarif_avec_Préparation_Commande!D115</f>
        <v>0</v>
      </c>
      <c r="Q115" s="95" t="n">
        <f aca="false">Tarif_avec_Préparation_Commande!E115</f>
        <v>0</v>
      </c>
      <c r="R115" s="0" t="n">
        <f aca="false">Tarif_avec_Préparation_Commande!F115</f>
        <v>0</v>
      </c>
      <c r="S115" s="95" t="n">
        <f aca="false">Tarif_avec_Préparation_Commande!G115</f>
        <v>0</v>
      </c>
      <c r="T115" s="0" t="n">
        <f aca="false">Tarif_avec_Préparation_Commande!H115</f>
        <v>0</v>
      </c>
      <c r="U115" s="95" t="n">
        <f aca="false">Tarif_avec_Préparation_Commande!I115</f>
        <v>0</v>
      </c>
    </row>
    <row r="116" customFormat="false" ht="12.8" hidden="false" customHeight="false" outlineLevel="0" collapsed="false">
      <c r="A116" s="90" t="n">
        <f aca="false">N116</f>
        <v>0</v>
      </c>
      <c r="B116" s="0" t="str">
        <f aca="false">"CTR"&amp;N116</f>
        <v>CTR0</v>
      </c>
      <c r="C116" s="0" t="n">
        <f aca="false">SUMIF(Bon_de_Commande!O$24:O$982,A116,Bon_de_Commande!C$24:C$982)</f>
        <v>0</v>
      </c>
      <c r="J116" s="90" t="n">
        <f aca="false">IF(AND($H116&lt;&gt;0, $C116&gt;=$H116),V116,IF(AND($G116&lt;&gt;0,$C116&gt;=$G116),T116,IF(AND($F116&lt;&gt;0,$C116&gt;=$F116),R116,IF(AND($E116&lt;&gt;0,$C116&gt;=$E116),P116,N116))))</f>
        <v>0</v>
      </c>
      <c r="K116" s="95" t="n">
        <f aca="false">IF(AND($H116&lt;&gt;0, $C116&gt;=$H116),W116,IF(AND($G116&lt;&gt;0,$C116&gt;=$G116),U116,IF(AND($F116&lt;&gt;0,$C116&gt;=$F116),S116,IF(AND($E116&lt;&gt;0,$C116&gt;=$E116),Q116,O116))))</f>
        <v>0</v>
      </c>
      <c r="M116" s="0" t="n">
        <f aca="false">Tarif_avec_Préparation_Commande!A116</f>
        <v>0</v>
      </c>
      <c r="N116" s="0" t="n">
        <f aca="false">Tarif_avec_Préparation_Commande!B116</f>
        <v>0</v>
      </c>
      <c r="O116" s="95" t="n">
        <f aca="false">Tarif_avec_Préparation_Commande!C116</f>
        <v>0</v>
      </c>
      <c r="P116" s="0" t="n">
        <f aca="false">Tarif_avec_Préparation_Commande!D116</f>
        <v>0</v>
      </c>
      <c r="Q116" s="95" t="n">
        <f aca="false">Tarif_avec_Préparation_Commande!E116</f>
        <v>0</v>
      </c>
      <c r="R116" s="0" t="n">
        <f aca="false">Tarif_avec_Préparation_Commande!F116</f>
        <v>0</v>
      </c>
      <c r="S116" s="95" t="n">
        <f aca="false">Tarif_avec_Préparation_Commande!G116</f>
        <v>0</v>
      </c>
      <c r="T116" s="0" t="n">
        <f aca="false">Tarif_avec_Préparation_Commande!H116</f>
        <v>0</v>
      </c>
      <c r="U116" s="95" t="n">
        <f aca="false">Tarif_avec_Préparation_Commande!I116</f>
        <v>0</v>
      </c>
    </row>
    <row r="117" customFormat="false" ht="12.8" hidden="false" customHeight="false" outlineLevel="0" collapsed="false">
      <c r="A117" s="90" t="n">
        <f aca="false">N117</f>
        <v>0</v>
      </c>
      <c r="B117" s="0" t="str">
        <f aca="false">"CTR"&amp;N117</f>
        <v>CTR0</v>
      </c>
      <c r="C117" s="0" t="n">
        <f aca="false">SUMIF(Bon_de_Commande!O$24:O$982,A117,Bon_de_Commande!C$24:C$982)</f>
        <v>0</v>
      </c>
      <c r="J117" s="90" t="n">
        <f aca="false">IF(AND($H117&lt;&gt;0, $C117&gt;=$H117),V117,IF(AND($G117&lt;&gt;0,$C117&gt;=$G117),T117,IF(AND($F117&lt;&gt;0,$C117&gt;=$F117),R117,IF(AND($E117&lt;&gt;0,$C117&gt;=$E117),P117,N117))))</f>
        <v>0</v>
      </c>
      <c r="K117" s="95" t="n">
        <f aca="false">IF(AND($H117&lt;&gt;0, $C117&gt;=$H117),W117,IF(AND($G117&lt;&gt;0,$C117&gt;=$G117),U117,IF(AND($F117&lt;&gt;0,$C117&gt;=$F117),S117,IF(AND($E117&lt;&gt;0,$C117&gt;=$E117),Q117,O117))))</f>
        <v>0</v>
      </c>
      <c r="M117" s="0" t="n">
        <f aca="false">Tarif_avec_Préparation_Commande!A117</f>
        <v>0</v>
      </c>
      <c r="N117" s="0" t="n">
        <f aca="false">Tarif_avec_Préparation_Commande!B117</f>
        <v>0</v>
      </c>
      <c r="O117" s="95" t="n">
        <f aca="false">Tarif_avec_Préparation_Commande!C117</f>
        <v>0</v>
      </c>
      <c r="P117" s="0" t="n">
        <f aca="false">Tarif_avec_Préparation_Commande!D117</f>
        <v>0</v>
      </c>
      <c r="Q117" s="95" t="n">
        <f aca="false">Tarif_avec_Préparation_Commande!E117</f>
        <v>0</v>
      </c>
      <c r="R117" s="0" t="n">
        <f aca="false">Tarif_avec_Préparation_Commande!F117</f>
        <v>0</v>
      </c>
      <c r="S117" s="95" t="n">
        <f aca="false">Tarif_avec_Préparation_Commande!G117</f>
        <v>0</v>
      </c>
      <c r="T117" s="0" t="n">
        <f aca="false">Tarif_avec_Préparation_Commande!H117</f>
        <v>0</v>
      </c>
      <c r="U117" s="95" t="n">
        <f aca="false">Tarif_avec_Préparation_Commande!I117</f>
        <v>0</v>
      </c>
    </row>
    <row r="118" customFormat="false" ht="12.8" hidden="false" customHeight="false" outlineLevel="0" collapsed="false">
      <c r="A118" s="90" t="n">
        <f aca="false">N118</f>
        <v>0</v>
      </c>
      <c r="B118" s="0" t="str">
        <f aca="false">"CTR"&amp;N118</f>
        <v>CTR0</v>
      </c>
      <c r="C118" s="0" t="n">
        <f aca="false">SUMIF(Bon_de_Commande!O$24:O$982,A118,Bon_de_Commande!C$24:C$982)</f>
        <v>0</v>
      </c>
      <c r="J118" s="90" t="n">
        <f aca="false">IF(AND($H118&lt;&gt;0, $C118&gt;=$H118),V118,IF(AND($G118&lt;&gt;0,$C118&gt;=$G118),T118,IF(AND($F118&lt;&gt;0,$C118&gt;=$F118),R118,IF(AND($E118&lt;&gt;0,$C118&gt;=$E118),P118,N118))))</f>
        <v>0</v>
      </c>
      <c r="K118" s="95" t="n">
        <f aca="false">IF(AND($H118&lt;&gt;0, $C118&gt;=$H118),W118,IF(AND($G118&lt;&gt;0,$C118&gt;=$G118),U118,IF(AND($F118&lt;&gt;0,$C118&gt;=$F118),S118,IF(AND($E118&lt;&gt;0,$C118&gt;=$E118),Q118,O118))))</f>
        <v>0</v>
      </c>
      <c r="M118" s="0" t="n">
        <f aca="false">Tarif_avec_Préparation_Commande!A118</f>
        <v>0</v>
      </c>
      <c r="N118" s="0" t="n">
        <f aca="false">Tarif_avec_Préparation_Commande!B118</f>
        <v>0</v>
      </c>
      <c r="O118" s="95" t="n">
        <f aca="false">Tarif_avec_Préparation_Commande!C118</f>
        <v>0</v>
      </c>
      <c r="P118" s="0" t="n">
        <f aca="false">Tarif_avec_Préparation_Commande!D118</f>
        <v>0</v>
      </c>
      <c r="Q118" s="95" t="n">
        <f aca="false">Tarif_avec_Préparation_Commande!E118</f>
        <v>0</v>
      </c>
      <c r="R118" s="0" t="n">
        <f aca="false">Tarif_avec_Préparation_Commande!F118</f>
        <v>0</v>
      </c>
      <c r="S118" s="95" t="n">
        <f aca="false">Tarif_avec_Préparation_Commande!G118</f>
        <v>0</v>
      </c>
      <c r="T118" s="0" t="n">
        <f aca="false">Tarif_avec_Préparation_Commande!H118</f>
        <v>0</v>
      </c>
      <c r="U118" s="95" t="n">
        <f aca="false">Tarif_avec_Préparation_Commande!I118</f>
        <v>0</v>
      </c>
    </row>
    <row r="119" customFormat="false" ht="12.8" hidden="false" customHeight="false" outlineLevel="0" collapsed="false">
      <c r="A119" s="90" t="n">
        <f aca="false">N119</f>
        <v>0</v>
      </c>
      <c r="B119" s="0" t="str">
        <f aca="false">"CTR"&amp;N119</f>
        <v>CTR0</v>
      </c>
      <c r="C119" s="0" t="n">
        <f aca="false">SUMIF(Bon_de_Commande!O$24:O$982,A119,Bon_de_Commande!C$24:C$982)</f>
        <v>0</v>
      </c>
      <c r="J119" s="90" t="n">
        <f aca="false">IF(AND($H119&lt;&gt;0, $C119&gt;=$H119),V119,IF(AND($G119&lt;&gt;0,$C119&gt;=$G119),T119,IF(AND($F119&lt;&gt;0,$C119&gt;=$F119),R119,IF(AND($E119&lt;&gt;0,$C119&gt;=$E119),P119,N119))))</f>
        <v>0</v>
      </c>
      <c r="K119" s="95" t="n">
        <f aca="false">IF(AND($H119&lt;&gt;0, $C119&gt;=$H119),W119,IF(AND($G119&lt;&gt;0,$C119&gt;=$G119),U119,IF(AND($F119&lt;&gt;0,$C119&gt;=$F119),S119,IF(AND($E119&lt;&gt;0,$C119&gt;=$E119),Q119,O119))))</f>
        <v>0</v>
      </c>
      <c r="M119" s="0" t="n">
        <f aca="false">Tarif_avec_Préparation_Commande!A119</f>
        <v>0</v>
      </c>
      <c r="N119" s="0" t="n">
        <f aca="false">Tarif_avec_Préparation_Commande!B119</f>
        <v>0</v>
      </c>
      <c r="O119" s="95" t="n">
        <f aca="false">Tarif_avec_Préparation_Commande!C119</f>
        <v>0</v>
      </c>
      <c r="P119" s="0" t="n">
        <f aca="false">Tarif_avec_Préparation_Commande!D119</f>
        <v>0</v>
      </c>
      <c r="Q119" s="95" t="n">
        <f aca="false">Tarif_avec_Préparation_Commande!E119</f>
        <v>0</v>
      </c>
      <c r="R119" s="0" t="n">
        <f aca="false">Tarif_avec_Préparation_Commande!F119</f>
        <v>0</v>
      </c>
      <c r="S119" s="95" t="n">
        <f aca="false">Tarif_avec_Préparation_Commande!G119</f>
        <v>0</v>
      </c>
      <c r="T119" s="0" t="n">
        <f aca="false">Tarif_avec_Préparation_Commande!H119</f>
        <v>0</v>
      </c>
      <c r="U119" s="95" t="n">
        <f aca="false">Tarif_avec_Préparation_Commande!I119</f>
        <v>0</v>
      </c>
    </row>
    <row r="120" customFormat="false" ht="12.8" hidden="false" customHeight="false" outlineLevel="0" collapsed="false">
      <c r="A120" s="90" t="n">
        <f aca="false">N120</f>
        <v>0</v>
      </c>
      <c r="B120" s="0" t="str">
        <f aca="false">"CTR"&amp;N120</f>
        <v>CTR0</v>
      </c>
      <c r="C120" s="0" t="n">
        <f aca="false">SUMIF(Bon_de_Commande!O$24:O$982,A120,Bon_de_Commande!C$24:C$982)</f>
        <v>0</v>
      </c>
      <c r="J120" s="90" t="n">
        <f aca="false">IF(AND($H120&lt;&gt;0, $C120&gt;=$H120),V120,IF(AND($G120&lt;&gt;0,$C120&gt;=$G120),T120,IF(AND($F120&lt;&gt;0,$C120&gt;=$F120),R120,IF(AND($E120&lt;&gt;0,$C120&gt;=$E120),P120,N120))))</f>
        <v>0</v>
      </c>
      <c r="K120" s="95" t="n">
        <f aca="false">IF(AND($H120&lt;&gt;0, $C120&gt;=$H120),W120,IF(AND($G120&lt;&gt;0,$C120&gt;=$G120),U120,IF(AND($F120&lt;&gt;0,$C120&gt;=$F120),S120,IF(AND($E120&lt;&gt;0,$C120&gt;=$E120),Q120,O120))))</f>
        <v>0</v>
      </c>
      <c r="M120" s="0" t="n">
        <f aca="false">Tarif_avec_Préparation_Commande!A120</f>
        <v>0</v>
      </c>
      <c r="N120" s="0" t="n">
        <f aca="false">Tarif_avec_Préparation_Commande!B120</f>
        <v>0</v>
      </c>
      <c r="O120" s="95" t="n">
        <f aca="false">Tarif_avec_Préparation_Commande!C120</f>
        <v>0</v>
      </c>
      <c r="P120" s="0" t="n">
        <f aca="false">Tarif_avec_Préparation_Commande!D120</f>
        <v>0</v>
      </c>
      <c r="Q120" s="95" t="n">
        <f aca="false">Tarif_avec_Préparation_Commande!E120</f>
        <v>0</v>
      </c>
      <c r="R120" s="0" t="n">
        <f aca="false">Tarif_avec_Préparation_Commande!F120</f>
        <v>0</v>
      </c>
      <c r="S120" s="95" t="n">
        <f aca="false">Tarif_avec_Préparation_Commande!G120</f>
        <v>0</v>
      </c>
      <c r="T120" s="0" t="n">
        <f aca="false">Tarif_avec_Préparation_Commande!H120</f>
        <v>0</v>
      </c>
      <c r="U120" s="95" t="n">
        <f aca="false">Tarif_avec_Préparation_Commande!I120</f>
        <v>0</v>
      </c>
    </row>
    <row r="121" customFormat="false" ht="12.8" hidden="false" customHeight="false" outlineLevel="0" collapsed="false">
      <c r="A121" s="90" t="n">
        <f aca="false">N121</f>
        <v>0</v>
      </c>
      <c r="B121" s="0" t="str">
        <f aca="false">"CTR"&amp;N121</f>
        <v>CTR0</v>
      </c>
      <c r="C121" s="0" t="n">
        <f aca="false">SUMIF(Bon_de_Commande!O$24:O$982,A121,Bon_de_Commande!C$24:C$982)</f>
        <v>0</v>
      </c>
      <c r="J121" s="90" t="n">
        <f aca="false">IF(AND($H121&lt;&gt;0, $C121&gt;=$H121),V121,IF(AND($G121&lt;&gt;0,$C121&gt;=$G121),T121,IF(AND($F121&lt;&gt;0,$C121&gt;=$F121),R121,IF(AND($E121&lt;&gt;0,$C121&gt;=$E121),P121,N121))))</f>
        <v>0</v>
      </c>
      <c r="K121" s="95" t="n">
        <f aca="false">IF(AND($H121&lt;&gt;0, $C121&gt;=$H121),W121,IF(AND($G121&lt;&gt;0,$C121&gt;=$G121),U121,IF(AND($F121&lt;&gt;0,$C121&gt;=$F121),S121,IF(AND($E121&lt;&gt;0,$C121&gt;=$E121),Q121,O121))))</f>
        <v>0</v>
      </c>
      <c r="M121" s="0" t="n">
        <f aca="false">Tarif_avec_Préparation_Commande!A121</f>
        <v>0</v>
      </c>
      <c r="N121" s="0" t="n">
        <f aca="false">Tarif_avec_Préparation_Commande!B121</f>
        <v>0</v>
      </c>
      <c r="O121" s="95" t="n">
        <f aca="false">Tarif_avec_Préparation_Commande!C121</f>
        <v>0</v>
      </c>
      <c r="P121" s="0" t="n">
        <f aca="false">Tarif_avec_Préparation_Commande!D121</f>
        <v>0</v>
      </c>
      <c r="Q121" s="95" t="n">
        <f aca="false">Tarif_avec_Préparation_Commande!E121</f>
        <v>0</v>
      </c>
      <c r="R121" s="0" t="n">
        <f aca="false">Tarif_avec_Préparation_Commande!F121</f>
        <v>0</v>
      </c>
      <c r="S121" s="95" t="n">
        <f aca="false">Tarif_avec_Préparation_Commande!G121</f>
        <v>0</v>
      </c>
      <c r="T121" s="0" t="n">
        <f aca="false">Tarif_avec_Préparation_Commande!H121</f>
        <v>0</v>
      </c>
      <c r="U121" s="95" t="n">
        <f aca="false">Tarif_avec_Préparation_Commande!I121</f>
        <v>0</v>
      </c>
    </row>
    <row r="122" customFormat="false" ht="12.8" hidden="false" customHeight="false" outlineLevel="0" collapsed="false">
      <c r="A122" s="90" t="n">
        <f aca="false">N122</f>
        <v>0</v>
      </c>
      <c r="B122" s="0" t="str">
        <f aca="false">"CTR"&amp;N122</f>
        <v>CTR0</v>
      </c>
      <c r="C122" s="0" t="n">
        <f aca="false">SUMIF(Bon_de_Commande!O$24:O$982,A122,Bon_de_Commande!C$24:C$982)</f>
        <v>0</v>
      </c>
      <c r="J122" s="90" t="n">
        <f aca="false">IF(AND($H122&lt;&gt;0, $C122&gt;=$H122),V122,IF(AND($G122&lt;&gt;0,$C122&gt;=$G122),T122,IF(AND($F122&lt;&gt;0,$C122&gt;=$F122),R122,IF(AND($E122&lt;&gt;0,$C122&gt;=$E122),P122,N122))))</f>
        <v>0</v>
      </c>
      <c r="K122" s="95" t="n">
        <f aca="false">IF(AND($H122&lt;&gt;0, $C122&gt;=$H122),W122,IF(AND($G122&lt;&gt;0,$C122&gt;=$G122),U122,IF(AND($F122&lt;&gt;0,$C122&gt;=$F122),S122,IF(AND($E122&lt;&gt;0,$C122&gt;=$E122),Q122,O122))))</f>
        <v>0</v>
      </c>
      <c r="M122" s="0" t="n">
        <f aca="false">Tarif_avec_Préparation_Commande!A122</f>
        <v>0</v>
      </c>
      <c r="N122" s="0" t="n">
        <f aca="false">Tarif_avec_Préparation_Commande!B122</f>
        <v>0</v>
      </c>
      <c r="O122" s="95" t="n">
        <f aca="false">Tarif_avec_Préparation_Commande!C122</f>
        <v>0</v>
      </c>
      <c r="P122" s="0" t="n">
        <f aca="false">Tarif_avec_Préparation_Commande!D122</f>
        <v>0</v>
      </c>
      <c r="Q122" s="95" t="n">
        <f aca="false">Tarif_avec_Préparation_Commande!E122</f>
        <v>0</v>
      </c>
      <c r="R122" s="0" t="n">
        <f aca="false">Tarif_avec_Préparation_Commande!F122</f>
        <v>0</v>
      </c>
      <c r="S122" s="95" t="n">
        <f aca="false">Tarif_avec_Préparation_Commande!G122</f>
        <v>0</v>
      </c>
      <c r="T122" s="0" t="n">
        <f aca="false">Tarif_avec_Préparation_Commande!H122</f>
        <v>0</v>
      </c>
      <c r="U122" s="95" t="n">
        <f aca="false">Tarif_avec_Préparation_Commande!I122</f>
        <v>0</v>
      </c>
    </row>
    <row r="123" customFormat="false" ht="12.8" hidden="false" customHeight="false" outlineLevel="0" collapsed="false">
      <c r="A123" s="90" t="n">
        <f aca="false">N123</f>
        <v>0</v>
      </c>
      <c r="B123" s="0" t="str">
        <f aca="false">"CTR"&amp;N123</f>
        <v>CTR0</v>
      </c>
      <c r="C123" s="0" t="n">
        <f aca="false">SUMIF(Bon_de_Commande!O$24:O$982,A123,Bon_de_Commande!C$24:C$982)</f>
        <v>0</v>
      </c>
      <c r="J123" s="90" t="n">
        <f aca="false">IF(AND($H123&lt;&gt;0, $C123&gt;=$H123),V123,IF(AND($G123&lt;&gt;0,$C123&gt;=$G123),T123,IF(AND($F123&lt;&gt;0,$C123&gt;=$F123),R123,IF(AND($E123&lt;&gt;0,$C123&gt;=$E123),P123,N123))))</f>
        <v>0</v>
      </c>
      <c r="K123" s="95" t="n">
        <f aca="false">IF(AND($H123&lt;&gt;0, $C123&gt;=$H123),W123,IF(AND($G123&lt;&gt;0,$C123&gt;=$G123),U123,IF(AND($F123&lt;&gt;0,$C123&gt;=$F123),S123,IF(AND($E123&lt;&gt;0,$C123&gt;=$E123),Q123,O123))))</f>
        <v>0</v>
      </c>
      <c r="M123" s="0" t="n">
        <f aca="false">Tarif_avec_Préparation_Commande!A123</f>
        <v>0</v>
      </c>
      <c r="N123" s="0" t="n">
        <f aca="false">Tarif_avec_Préparation_Commande!B123</f>
        <v>0</v>
      </c>
      <c r="O123" s="95" t="n">
        <f aca="false">Tarif_avec_Préparation_Commande!C123</f>
        <v>0</v>
      </c>
      <c r="P123" s="0" t="n">
        <f aca="false">Tarif_avec_Préparation_Commande!D123</f>
        <v>0</v>
      </c>
      <c r="Q123" s="95" t="n">
        <f aca="false">Tarif_avec_Préparation_Commande!E123</f>
        <v>0</v>
      </c>
      <c r="R123" s="0" t="n">
        <f aca="false">Tarif_avec_Préparation_Commande!F123</f>
        <v>0</v>
      </c>
      <c r="S123" s="95" t="n">
        <f aca="false">Tarif_avec_Préparation_Commande!G123</f>
        <v>0</v>
      </c>
      <c r="T123" s="0" t="n">
        <f aca="false">Tarif_avec_Préparation_Commande!H123</f>
        <v>0</v>
      </c>
      <c r="U123" s="95" t="n">
        <f aca="false">Tarif_avec_Préparation_Commande!I123</f>
        <v>0</v>
      </c>
    </row>
    <row r="124" customFormat="false" ht="12.8" hidden="false" customHeight="false" outlineLevel="0" collapsed="false">
      <c r="A124" s="90" t="n">
        <f aca="false">N124</f>
        <v>0</v>
      </c>
      <c r="B124" s="0" t="str">
        <f aca="false">"CTR"&amp;N124</f>
        <v>CTR0</v>
      </c>
      <c r="C124" s="0" t="n">
        <f aca="false">SUMIF(Bon_de_Commande!O$24:O$982,A124,Bon_de_Commande!C$24:C$982)</f>
        <v>0</v>
      </c>
      <c r="J124" s="90" t="n">
        <f aca="false">IF(AND($H124&lt;&gt;0, $C124&gt;=$H124),V124,IF(AND($G124&lt;&gt;0,$C124&gt;=$G124),T124,IF(AND($F124&lt;&gt;0,$C124&gt;=$F124),R124,IF(AND($E124&lt;&gt;0,$C124&gt;=$E124),P124,N124))))</f>
        <v>0</v>
      </c>
      <c r="K124" s="95" t="n">
        <f aca="false">IF(AND($H124&lt;&gt;0, $C124&gt;=$H124),W124,IF(AND($G124&lt;&gt;0,$C124&gt;=$G124),U124,IF(AND($F124&lt;&gt;0,$C124&gt;=$F124),S124,IF(AND($E124&lt;&gt;0,$C124&gt;=$E124),Q124,O124))))</f>
        <v>0</v>
      </c>
      <c r="M124" s="0" t="n">
        <f aca="false">Tarif_avec_Préparation_Commande!A124</f>
        <v>0</v>
      </c>
      <c r="N124" s="0" t="n">
        <f aca="false">Tarif_avec_Préparation_Commande!B124</f>
        <v>0</v>
      </c>
      <c r="O124" s="95" t="n">
        <f aca="false">Tarif_avec_Préparation_Commande!C124</f>
        <v>0</v>
      </c>
      <c r="P124" s="0" t="n">
        <f aca="false">Tarif_avec_Préparation_Commande!D124</f>
        <v>0</v>
      </c>
      <c r="Q124" s="95" t="n">
        <f aca="false">Tarif_avec_Préparation_Commande!E124</f>
        <v>0</v>
      </c>
      <c r="R124" s="0" t="n">
        <f aca="false">Tarif_avec_Préparation_Commande!F124</f>
        <v>0</v>
      </c>
      <c r="S124" s="95" t="n">
        <f aca="false">Tarif_avec_Préparation_Commande!G124</f>
        <v>0</v>
      </c>
      <c r="T124" s="0" t="n">
        <f aca="false">Tarif_avec_Préparation_Commande!H124</f>
        <v>0</v>
      </c>
      <c r="U124" s="95" t="n">
        <f aca="false">Tarif_avec_Préparation_Commande!I124</f>
        <v>0</v>
      </c>
    </row>
    <row r="125" customFormat="false" ht="12.8" hidden="false" customHeight="false" outlineLevel="0" collapsed="false">
      <c r="A125" s="90" t="n">
        <f aca="false">N125</f>
        <v>0</v>
      </c>
      <c r="B125" s="0" t="str">
        <f aca="false">"CTR"&amp;N125</f>
        <v>CTR0</v>
      </c>
      <c r="C125" s="0" t="n">
        <f aca="false">SUMIF(Bon_de_Commande!O$24:O$982,A125,Bon_de_Commande!C$24:C$982)</f>
        <v>0</v>
      </c>
      <c r="J125" s="90" t="n">
        <f aca="false">IF(AND($H125&lt;&gt;0, $C125&gt;=$H125),V125,IF(AND($G125&lt;&gt;0,$C125&gt;=$G125),T125,IF(AND($F125&lt;&gt;0,$C125&gt;=$F125),R125,IF(AND($E125&lt;&gt;0,$C125&gt;=$E125),P125,N125))))</f>
        <v>0</v>
      </c>
      <c r="K125" s="95" t="n">
        <f aca="false">IF(AND($H125&lt;&gt;0, $C125&gt;=$H125),W125,IF(AND($G125&lt;&gt;0,$C125&gt;=$G125),U125,IF(AND($F125&lt;&gt;0,$C125&gt;=$F125),S125,IF(AND($E125&lt;&gt;0,$C125&gt;=$E125),Q125,O125))))</f>
        <v>0</v>
      </c>
      <c r="M125" s="0" t="n">
        <f aca="false">Tarif_avec_Préparation_Commande!A125</f>
        <v>0</v>
      </c>
      <c r="N125" s="0" t="n">
        <f aca="false">Tarif_avec_Préparation_Commande!B125</f>
        <v>0</v>
      </c>
      <c r="O125" s="95" t="n">
        <f aca="false">Tarif_avec_Préparation_Commande!C125</f>
        <v>0</v>
      </c>
      <c r="P125" s="0" t="n">
        <f aca="false">Tarif_avec_Préparation_Commande!D125</f>
        <v>0</v>
      </c>
      <c r="Q125" s="95" t="n">
        <f aca="false">Tarif_avec_Préparation_Commande!E125</f>
        <v>0</v>
      </c>
      <c r="R125" s="0" t="n">
        <f aca="false">Tarif_avec_Préparation_Commande!F125</f>
        <v>0</v>
      </c>
      <c r="S125" s="95" t="n">
        <f aca="false">Tarif_avec_Préparation_Commande!G125</f>
        <v>0</v>
      </c>
      <c r="T125" s="0" t="n">
        <f aca="false">Tarif_avec_Préparation_Commande!H125</f>
        <v>0</v>
      </c>
      <c r="U125" s="95" t="n">
        <f aca="false">Tarif_avec_Préparation_Commande!I125</f>
        <v>0</v>
      </c>
    </row>
    <row r="126" customFormat="false" ht="12.8" hidden="false" customHeight="false" outlineLevel="0" collapsed="false">
      <c r="A126" s="90" t="n">
        <f aca="false">N126</f>
        <v>0</v>
      </c>
      <c r="B126" s="0" t="str">
        <f aca="false">"CTR"&amp;N126</f>
        <v>CTR0</v>
      </c>
      <c r="C126" s="0" t="n">
        <f aca="false">SUMIF(Bon_de_Commande!O$24:O$982,A126,Bon_de_Commande!C$24:C$982)</f>
        <v>0</v>
      </c>
      <c r="J126" s="90" t="n">
        <f aca="false">IF(AND($H126&lt;&gt;0, $C126&gt;=$H126),V126,IF(AND($G126&lt;&gt;0,$C126&gt;=$G126),T126,IF(AND($F126&lt;&gt;0,$C126&gt;=$F126),R126,IF(AND($E126&lt;&gt;0,$C126&gt;=$E126),P126,N126))))</f>
        <v>0</v>
      </c>
      <c r="K126" s="95" t="n">
        <f aca="false">IF(AND($H126&lt;&gt;0, $C126&gt;=$H126),W126,IF(AND($G126&lt;&gt;0,$C126&gt;=$G126),U126,IF(AND($F126&lt;&gt;0,$C126&gt;=$F126),S126,IF(AND($E126&lt;&gt;0,$C126&gt;=$E126),Q126,O126))))</f>
        <v>0</v>
      </c>
      <c r="M126" s="0" t="n">
        <f aca="false">Tarif_avec_Préparation_Commande!A126</f>
        <v>0</v>
      </c>
      <c r="N126" s="0" t="n">
        <f aca="false">Tarif_avec_Préparation_Commande!B126</f>
        <v>0</v>
      </c>
      <c r="O126" s="95" t="n">
        <f aca="false">Tarif_avec_Préparation_Commande!C126</f>
        <v>0</v>
      </c>
      <c r="P126" s="0" t="n">
        <f aca="false">Tarif_avec_Préparation_Commande!D126</f>
        <v>0</v>
      </c>
      <c r="Q126" s="95" t="n">
        <f aca="false">Tarif_avec_Préparation_Commande!E126</f>
        <v>0</v>
      </c>
      <c r="R126" s="0" t="n">
        <f aca="false">Tarif_avec_Préparation_Commande!F126</f>
        <v>0</v>
      </c>
      <c r="S126" s="95" t="n">
        <f aca="false">Tarif_avec_Préparation_Commande!G126</f>
        <v>0</v>
      </c>
      <c r="T126" s="0" t="n">
        <f aca="false">Tarif_avec_Préparation_Commande!H126</f>
        <v>0</v>
      </c>
      <c r="U126" s="95" t="n">
        <f aca="false">Tarif_avec_Préparation_Commande!I126</f>
        <v>0</v>
      </c>
    </row>
    <row r="127" customFormat="false" ht="12.8" hidden="false" customHeight="false" outlineLevel="0" collapsed="false">
      <c r="A127" s="90" t="n">
        <f aca="false">N127</f>
        <v>0</v>
      </c>
      <c r="B127" s="0" t="str">
        <f aca="false">"CTR"&amp;N127</f>
        <v>CTR0</v>
      </c>
      <c r="C127" s="0" t="n">
        <f aca="false">SUMIF(Bon_de_Commande!O$24:O$982,A127,Bon_de_Commande!C$24:C$982)</f>
        <v>0</v>
      </c>
      <c r="J127" s="90" t="n">
        <f aca="false">IF(AND($H127&lt;&gt;0, $C127&gt;=$H127),V127,IF(AND($G127&lt;&gt;0,$C127&gt;=$G127),T127,IF(AND($F127&lt;&gt;0,$C127&gt;=$F127),R127,IF(AND($E127&lt;&gt;0,$C127&gt;=$E127),P127,N127))))</f>
        <v>0</v>
      </c>
      <c r="K127" s="95" t="n">
        <f aca="false">IF(AND($H127&lt;&gt;0, $C127&gt;=$H127),W127,IF(AND($G127&lt;&gt;0,$C127&gt;=$G127),U127,IF(AND($F127&lt;&gt;0,$C127&gt;=$F127),S127,IF(AND($E127&lt;&gt;0,$C127&gt;=$E127),Q127,O127))))</f>
        <v>0</v>
      </c>
      <c r="M127" s="0" t="n">
        <f aca="false">Tarif_avec_Préparation_Commande!A127</f>
        <v>0</v>
      </c>
      <c r="N127" s="0" t="n">
        <f aca="false">Tarif_avec_Préparation_Commande!B127</f>
        <v>0</v>
      </c>
      <c r="O127" s="95" t="n">
        <f aca="false">Tarif_avec_Préparation_Commande!C127</f>
        <v>0</v>
      </c>
      <c r="P127" s="0" t="n">
        <f aca="false">Tarif_avec_Préparation_Commande!D127</f>
        <v>0</v>
      </c>
      <c r="Q127" s="95" t="n">
        <f aca="false">Tarif_avec_Préparation_Commande!E127</f>
        <v>0</v>
      </c>
      <c r="R127" s="0" t="n">
        <f aca="false">Tarif_avec_Préparation_Commande!F127</f>
        <v>0</v>
      </c>
      <c r="S127" s="95" t="n">
        <f aca="false">Tarif_avec_Préparation_Commande!G127</f>
        <v>0</v>
      </c>
      <c r="T127" s="0" t="n">
        <f aca="false">Tarif_avec_Préparation_Commande!H127</f>
        <v>0</v>
      </c>
      <c r="U127" s="95" t="n">
        <f aca="false">Tarif_avec_Préparation_Commande!I127</f>
        <v>0</v>
      </c>
    </row>
    <row r="128" customFormat="false" ht="12.8" hidden="false" customHeight="false" outlineLevel="0" collapsed="false">
      <c r="A128" s="90" t="n">
        <f aca="false">N128</f>
        <v>0</v>
      </c>
      <c r="B128" s="0" t="str">
        <f aca="false">"CTR"&amp;N128</f>
        <v>CTR0</v>
      </c>
      <c r="C128" s="0" t="n">
        <f aca="false">SUMIF(Bon_de_Commande!O$24:O$982,A128,Bon_de_Commande!C$24:C$982)</f>
        <v>0</v>
      </c>
      <c r="J128" s="90" t="n">
        <f aca="false">IF(AND($H128&lt;&gt;0, $C128&gt;=$H128),V128,IF(AND($G128&lt;&gt;0,$C128&gt;=$G128),T128,IF(AND($F128&lt;&gt;0,$C128&gt;=$F128),R128,IF(AND($E128&lt;&gt;0,$C128&gt;=$E128),P128,N128))))</f>
        <v>0</v>
      </c>
      <c r="K128" s="95" t="n">
        <f aca="false">IF(AND($H128&lt;&gt;0, $C128&gt;=$H128),W128,IF(AND($G128&lt;&gt;0,$C128&gt;=$G128),U128,IF(AND($F128&lt;&gt;0,$C128&gt;=$F128),S128,IF(AND($E128&lt;&gt;0,$C128&gt;=$E128),Q128,O128))))</f>
        <v>0</v>
      </c>
      <c r="M128" s="0" t="n">
        <f aca="false">Tarif_avec_Préparation_Commande!A128</f>
        <v>0</v>
      </c>
      <c r="N128" s="0" t="n">
        <f aca="false">Tarif_avec_Préparation_Commande!B128</f>
        <v>0</v>
      </c>
      <c r="O128" s="95" t="n">
        <f aca="false">Tarif_avec_Préparation_Commande!C128</f>
        <v>0</v>
      </c>
      <c r="P128" s="0" t="n">
        <f aca="false">Tarif_avec_Préparation_Commande!D128</f>
        <v>0</v>
      </c>
      <c r="Q128" s="95" t="n">
        <f aca="false">Tarif_avec_Préparation_Commande!E128</f>
        <v>0</v>
      </c>
      <c r="R128" s="0" t="n">
        <f aca="false">Tarif_avec_Préparation_Commande!F128</f>
        <v>0</v>
      </c>
      <c r="S128" s="95" t="n">
        <f aca="false">Tarif_avec_Préparation_Commande!G128</f>
        <v>0</v>
      </c>
      <c r="T128" s="0" t="n">
        <f aca="false">Tarif_avec_Préparation_Commande!H128</f>
        <v>0</v>
      </c>
      <c r="U128" s="95" t="n">
        <f aca="false">Tarif_avec_Préparation_Commande!I128</f>
        <v>0</v>
      </c>
    </row>
    <row r="129" customFormat="false" ht="12.8" hidden="false" customHeight="false" outlineLevel="0" collapsed="false">
      <c r="A129" s="90" t="n">
        <f aca="false">N129</f>
        <v>0</v>
      </c>
      <c r="B129" s="0" t="str">
        <f aca="false">"CTR"&amp;N129</f>
        <v>CTR0</v>
      </c>
      <c r="C129" s="0" t="n">
        <f aca="false">SUMIF(Bon_de_Commande!O$24:O$982,A129,Bon_de_Commande!C$24:C$982)</f>
        <v>0</v>
      </c>
      <c r="J129" s="90" t="n">
        <f aca="false">IF(AND($H129&lt;&gt;0, $C129&gt;=$H129),V129,IF(AND($G129&lt;&gt;0,$C129&gt;=$G129),T129,IF(AND($F129&lt;&gt;0,$C129&gt;=$F129),R129,IF(AND($E129&lt;&gt;0,$C129&gt;=$E129),P129,N129))))</f>
        <v>0</v>
      </c>
      <c r="K129" s="95" t="n">
        <f aca="false">IF(AND($H129&lt;&gt;0, $C129&gt;=$H129),W129,IF(AND($G129&lt;&gt;0,$C129&gt;=$G129),U129,IF(AND($F129&lt;&gt;0,$C129&gt;=$F129),S129,IF(AND($E129&lt;&gt;0,$C129&gt;=$E129),Q129,O129))))</f>
        <v>0</v>
      </c>
      <c r="M129" s="0" t="n">
        <f aca="false">Tarif_avec_Préparation_Commande!A129</f>
        <v>0</v>
      </c>
      <c r="N129" s="0" t="n">
        <f aca="false">Tarif_avec_Préparation_Commande!B129</f>
        <v>0</v>
      </c>
      <c r="O129" s="95" t="n">
        <f aca="false">Tarif_avec_Préparation_Commande!C129</f>
        <v>0</v>
      </c>
      <c r="P129" s="0" t="n">
        <f aca="false">Tarif_avec_Préparation_Commande!D129</f>
        <v>0</v>
      </c>
      <c r="Q129" s="95" t="n">
        <f aca="false">Tarif_avec_Préparation_Commande!E129</f>
        <v>0</v>
      </c>
      <c r="R129" s="0" t="n">
        <f aca="false">Tarif_avec_Préparation_Commande!F129</f>
        <v>0</v>
      </c>
      <c r="S129" s="95" t="n">
        <f aca="false">Tarif_avec_Préparation_Commande!G129</f>
        <v>0</v>
      </c>
      <c r="T129" s="0" t="n">
        <f aca="false">Tarif_avec_Préparation_Commande!H129</f>
        <v>0</v>
      </c>
      <c r="U129" s="95" t="n">
        <f aca="false">Tarif_avec_Préparation_Commande!I129</f>
        <v>0</v>
      </c>
    </row>
    <row r="130" customFormat="false" ht="12.8" hidden="false" customHeight="false" outlineLevel="0" collapsed="false">
      <c r="A130" s="90" t="n">
        <f aca="false">N130</f>
        <v>0</v>
      </c>
      <c r="B130" s="0" t="str">
        <f aca="false">"CTR"&amp;N130</f>
        <v>CTR0</v>
      </c>
      <c r="C130" s="0" t="n">
        <f aca="false">SUMIF(Bon_de_Commande!O$24:O$982,A130,Bon_de_Commande!C$24:C$982)</f>
        <v>0</v>
      </c>
      <c r="J130" s="90" t="n">
        <f aca="false">IF(AND($H130&lt;&gt;0, $C130&gt;=$H130),V130,IF(AND($G130&lt;&gt;0,$C130&gt;=$G130),T130,IF(AND($F130&lt;&gt;0,$C130&gt;=$F130),R130,IF(AND($E130&lt;&gt;0,$C130&gt;=$E130),P130,N130))))</f>
        <v>0</v>
      </c>
      <c r="K130" s="95" t="n">
        <f aca="false">IF(AND($H130&lt;&gt;0, $C130&gt;=$H130),W130,IF(AND($G130&lt;&gt;0,$C130&gt;=$G130),U130,IF(AND($F130&lt;&gt;0,$C130&gt;=$F130),S130,IF(AND($E130&lt;&gt;0,$C130&gt;=$E130),Q130,O130))))</f>
        <v>0</v>
      </c>
      <c r="M130" s="0" t="n">
        <f aca="false">Tarif_avec_Préparation_Commande!A130</f>
        <v>0</v>
      </c>
      <c r="N130" s="0" t="n">
        <f aca="false">Tarif_avec_Préparation_Commande!B130</f>
        <v>0</v>
      </c>
      <c r="O130" s="95" t="n">
        <f aca="false">Tarif_avec_Préparation_Commande!C130</f>
        <v>0</v>
      </c>
      <c r="P130" s="0" t="n">
        <f aca="false">Tarif_avec_Préparation_Commande!D130</f>
        <v>0</v>
      </c>
      <c r="Q130" s="95" t="n">
        <f aca="false">Tarif_avec_Préparation_Commande!E130</f>
        <v>0</v>
      </c>
      <c r="R130" s="0" t="n">
        <f aca="false">Tarif_avec_Préparation_Commande!F130</f>
        <v>0</v>
      </c>
      <c r="S130" s="95" t="n">
        <f aca="false">Tarif_avec_Préparation_Commande!G130</f>
        <v>0</v>
      </c>
      <c r="T130" s="0" t="n">
        <f aca="false">Tarif_avec_Préparation_Commande!H130</f>
        <v>0</v>
      </c>
      <c r="U130" s="95" t="n">
        <f aca="false">Tarif_avec_Préparation_Commande!I130</f>
        <v>0</v>
      </c>
    </row>
    <row r="131" customFormat="false" ht="12.8" hidden="false" customHeight="false" outlineLevel="0" collapsed="false">
      <c r="A131" s="90" t="n">
        <f aca="false">N131</f>
        <v>0</v>
      </c>
      <c r="B131" s="0" t="str">
        <f aca="false">"CTR"&amp;N131</f>
        <v>CTR0</v>
      </c>
      <c r="C131" s="0" t="n">
        <f aca="false">SUMIF(Bon_de_Commande!O$24:O$982,A131,Bon_de_Commande!C$24:C$982)</f>
        <v>0</v>
      </c>
      <c r="J131" s="90" t="n">
        <f aca="false">IF(AND($H131&lt;&gt;0, $C131&gt;=$H131),V131,IF(AND($G131&lt;&gt;0,$C131&gt;=$G131),T131,IF(AND($F131&lt;&gt;0,$C131&gt;=$F131),R131,IF(AND($E131&lt;&gt;0,$C131&gt;=$E131),P131,N131))))</f>
        <v>0</v>
      </c>
      <c r="K131" s="95" t="n">
        <f aca="false">IF(AND($H131&lt;&gt;0, $C131&gt;=$H131),W131,IF(AND($G131&lt;&gt;0,$C131&gt;=$G131),U131,IF(AND($F131&lt;&gt;0,$C131&gt;=$F131),S131,IF(AND($E131&lt;&gt;0,$C131&gt;=$E131),Q131,O131))))</f>
        <v>0</v>
      </c>
      <c r="M131" s="0" t="n">
        <f aca="false">Tarif_avec_Préparation_Commande!A131</f>
        <v>0</v>
      </c>
      <c r="N131" s="0" t="n">
        <f aca="false">Tarif_avec_Préparation_Commande!B131</f>
        <v>0</v>
      </c>
      <c r="O131" s="95" t="n">
        <f aca="false">Tarif_avec_Préparation_Commande!C131</f>
        <v>0</v>
      </c>
      <c r="P131" s="0" t="n">
        <f aca="false">Tarif_avec_Préparation_Commande!D131</f>
        <v>0</v>
      </c>
      <c r="Q131" s="95" t="n">
        <f aca="false">Tarif_avec_Préparation_Commande!E131</f>
        <v>0</v>
      </c>
      <c r="R131" s="0" t="n">
        <f aca="false">Tarif_avec_Préparation_Commande!F131</f>
        <v>0</v>
      </c>
      <c r="S131" s="95" t="n">
        <f aca="false">Tarif_avec_Préparation_Commande!G131</f>
        <v>0</v>
      </c>
      <c r="T131" s="0" t="n">
        <f aca="false">Tarif_avec_Préparation_Commande!H131</f>
        <v>0</v>
      </c>
      <c r="U131" s="95" t="n">
        <f aca="false">Tarif_avec_Préparation_Commande!I131</f>
        <v>0</v>
      </c>
    </row>
    <row r="132" customFormat="false" ht="12.8" hidden="false" customHeight="false" outlineLevel="0" collapsed="false">
      <c r="A132" s="90" t="n">
        <f aca="false">N132</f>
        <v>0</v>
      </c>
      <c r="B132" s="0" t="str">
        <f aca="false">"CTR"&amp;N132</f>
        <v>CTR0</v>
      </c>
      <c r="C132" s="0" t="n">
        <f aca="false">SUMIF(Bon_de_Commande!O$24:O$982,A132,Bon_de_Commande!C$24:C$982)</f>
        <v>0</v>
      </c>
      <c r="J132" s="90" t="n">
        <f aca="false">IF(AND($H132&lt;&gt;0, $C132&gt;=$H132),V132,IF(AND($G132&lt;&gt;0,$C132&gt;=$G132),T132,IF(AND($F132&lt;&gt;0,$C132&gt;=$F132),R132,IF(AND($E132&lt;&gt;0,$C132&gt;=$E132),P132,N132))))</f>
        <v>0</v>
      </c>
      <c r="K132" s="95" t="n">
        <f aca="false">IF(AND($H132&lt;&gt;0, $C132&gt;=$H132),W132,IF(AND($G132&lt;&gt;0,$C132&gt;=$G132),U132,IF(AND($F132&lt;&gt;0,$C132&gt;=$F132),S132,IF(AND($E132&lt;&gt;0,$C132&gt;=$E132),Q132,O132))))</f>
        <v>0</v>
      </c>
      <c r="M132" s="0" t="n">
        <f aca="false">Tarif_avec_Préparation_Commande!A132</f>
        <v>0</v>
      </c>
      <c r="N132" s="0" t="n">
        <f aca="false">Tarif_avec_Préparation_Commande!B132</f>
        <v>0</v>
      </c>
      <c r="O132" s="95" t="n">
        <f aca="false">Tarif_avec_Préparation_Commande!C132</f>
        <v>0</v>
      </c>
      <c r="P132" s="0" t="n">
        <f aca="false">Tarif_avec_Préparation_Commande!D132</f>
        <v>0</v>
      </c>
      <c r="Q132" s="95" t="n">
        <f aca="false">Tarif_avec_Préparation_Commande!E132</f>
        <v>0</v>
      </c>
      <c r="R132" s="0" t="n">
        <f aca="false">Tarif_avec_Préparation_Commande!F132</f>
        <v>0</v>
      </c>
      <c r="S132" s="95" t="n">
        <f aca="false">Tarif_avec_Préparation_Commande!G132</f>
        <v>0</v>
      </c>
      <c r="T132" s="0" t="n">
        <f aca="false">Tarif_avec_Préparation_Commande!H132</f>
        <v>0</v>
      </c>
      <c r="U132" s="95" t="n">
        <f aca="false">Tarif_avec_Préparation_Commande!I132</f>
        <v>0</v>
      </c>
    </row>
    <row r="133" customFormat="false" ht="12.8" hidden="false" customHeight="false" outlineLevel="0" collapsed="false">
      <c r="A133" s="90" t="n">
        <f aca="false">N133</f>
        <v>0</v>
      </c>
      <c r="B133" s="0" t="str">
        <f aca="false">"CTR"&amp;N133</f>
        <v>CTR0</v>
      </c>
      <c r="C133" s="0" t="n">
        <f aca="false">SUMIF(Bon_de_Commande!O$24:O$982,A133,Bon_de_Commande!C$24:C$982)</f>
        <v>0</v>
      </c>
      <c r="J133" s="90" t="n">
        <f aca="false">IF(AND($H133&lt;&gt;0, $C133&gt;=$H133),V133,IF(AND($G133&lt;&gt;0,$C133&gt;=$G133),T133,IF(AND($F133&lt;&gt;0,$C133&gt;=$F133),R133,IF(AND($E133&lt;&gt;0,$C133&gt;=$E133),P133,N133))))</f>
        <v>0</v>
      </c>
      <c r="K133" s="95" t="n">
        <f aca="false">IF(AND($H133&lt;&gt;0, $C133&gt;=$H133),W133,IF(AND($G133&lt;&gt;0,$C133&gt;=$G133),U133,IF(AND($F133&lt;&gt;0,$C133&gt;=$F133),S133,IF(AND($E133&lt;&gt;0,$C133&gt;=$E133),Q133,O133))))</f>
        <v>0</v>
      </c>
      <c r="M133" s="0" t="n">
        <f aca="false">Tarif_avec_Préparation_Commande!A133</f>
        <v>0</v>
      </c>
      <c r="N133" s="0" t="n">
        <f aca="false">Tarif_avec_Préparation_Commande!B133</f>
        <v>0</v>
      </c>
      <c r="O133" s="95" t="n">
        <f aca="false">Tarif_avec_Préparation_Commande!C133</f>
        <v>0</v>
      </c>
      <c r="P133" s="0" t="n">
        <f aca="false">Tarif_avec_Préparation_Commande!D133</f>
        <v>0</v>
      </c>
      <c r="Q133" s="95" t="n">
        <f aca="false">Tarif_avec_Préparation_Commande!E133</f>
        <v>0</v>
      </c>
      <c r="R133" s="0" t="n">
        <f aca="false">Tarif_avec_Préparation_Commande!F133</f>
        <v>0</v>
      </c>
      <c r="S133" s="95" t="n">
        <f aca="false">Tarif_avec_Préparation_Commande!G133</f>
        <v>0</v>
      </c>
      <c r="T133" s="0" t="n">
        <f aca="false">Tarif_avec_Préparation_Commande!H133</f>
        <v>0</v>
      </c>
      <c r="U133" s="95" t="n">
        <f aca="false">Tarif_avec_Préparation_Commande!I133</f>
        <v>0</v>
      </c>
    </row>
    <row r="134" customFormat="false" ht="12.8" hidden="false" customHeight="false" outlineLevel="0" collapsed="false">
      <c r="A134" s="90" t="n">
        <f aca="false">N134</f>
        <v>0</v>
      </c>
      <c r="B134" s="0" t="str">
        <f aca="false">"CTR"&amp;N134</f>
        <v>CTR0</v>
      </c>
      <c r="C134" s="0" t="n">
        <f aca="false">SUMIF(Bon_de_Commande!O$24:O$982,A134,Bon_de_Commande!C$24:C$982)</f>
        <v>0</v>
      </c>
      <c r="J134" s="90" t="n">
        <f aca="false">IF(AND($H134&lt;&gt;0, $C134&gt;=$H134),V134,IF(AND($G134&lt;&gt;0,$C134&gt;=$G134),T134,IF(AND($F134&lt;&gt;0,$C134&gt;=$F134),R134,IF(AND($E134&lt;&gt;0,$C134&gt;=$E134),P134,N134))))</f>
        <v>0</v>
      </c>
      <c r="K134" s="95" t="n">
        <f aca="false">IF(AND($H134&lt;&gt;0, $C134&gt;=$H134),W134,IF(AND($G134&lt;&gt;0,$C134&gt;=$G134),U134,IF(AND($F134&lt;&gt;0,$C134&gt;=$F134),S134,IF(AND($E134&lt;&gt;0,$C134&gt;=$E134),Q134,O134))))</f>
        <v>0</v>
      </c>
      <c r="M134" s="0" t="n">
        <f aca="false">Tarif_avec_Préparation_Commande!A134</f>
        <v>0</v>
      </c>
      <c r="N134" s="0" t="n">
        <f aca="false">Tarif_avec_Préparation_Commande!B134</f>
        <v>0</v>
      </c>
      <c r="O134" s="95" t="n">
        <f aca="false">Tarif_avec_Préparation_Commande!C134</f>
        <v>0</v>
      </c>
      <c r="P134" s="0" t="n">
        <f aca="false">Tarif_avec_Préparation_Commande!D134</f>
        <v>0</v>
      </c>
      <c r="Q134" s="95" t="n">
        <f aca="false">Tarif_avec_Préparation_Commande!E134</f>
        <v>0</v>
      </c>
      <c r="R134" s="0" t="n">
        <f aca="false">Tarif_avec_Préparation_Commande!F134</f>
        <v>0</v>
      </c>
      <c r="S134" s="95" t="n">
        <f aca="false">Tarif_avec_Préparation_Commande!G134</f>
        <v>0</v>
      </c>
      <c r="T134" s="0" t="n">
        <f aca="false">Tarif_avec_Préparation_Commande!H134</f>
        <v>0</v>
      </c>
      <c r="U134" s="95" t="n">
        <f aca="false">Tarif_avec_Préparation_Commande!I134</f>
        <v>0</v>
      </c>
    </row>
    <row r="135" customFormat="false" ht="12.8" hidden="false" customHeight="false" outlineLevel="0" collapsed="false">
      <c r="A135" s="90" t="n">
        <f aca="false">N135</f>
        <v>0</v>
      </c>
      <c r="B135" s="0" t="str">
        <f aca="false">"CTR"&amp;N135</f>
        <v>CTR0</v>
      </c>
      <c r="C135" s="0" t="n">
        <f aca="false">SUMIF(Bon_de_Commande!O$24:O$982,A135,Bon_de_Commande!C$24:C$982)</f>
        <v>0</v>
      </c>
      <c r="J135" s="90" t="n">
        <f aca="false">IF(AND($H135&lt;&gt;0, $C135&gt;=$H135),V135,IF(AND($G135&lt;&gt;0,$C135&gt;=$G135),T135,IF(AND($F135&lt;&gt;0,$C135&gt;=$F135),R135,IF(AND($E135&lt;&gt;0,$C135&gt;=$E135),P135,N135))))</f>
        <v>0</v>
      </c>
      <c r="K135" s="95" t="n">
        <f aca="false">IF(AND($H135&lt;&gt;0, $C135&gt;=$H135),W135,IF(AND($G135&lt;&gt;0,$C135&gt;=$G135),U135,IF(AND($F135&lt;&gt;0,$C135&gt;=$F135),S135,IF(AND($E135&lt;&gt;0,$C135&gt;=$E135),Q135,O135))))</f>
        <v>0</v>
      </c>
      <c r="M135" s="0" t="n">
        <f aca="false">Tarif_avec_Préparation_Commande!A135</f>
        <v>0</v>
      </c>
      <c r="N135" s="0" t="n">
        <f aca="false">Tarif_avec_Préparation_Commande!B135</f>
        <v>0</v>
      </c>
      <c r="O135" s="95" t="n">
        <f aca="false">Tarif_avec_Préparation_Commande!C135</f>
        <v>0</v>
      </c>
      <c r="P135" s="0" t="n">
        <f aca="false">Tarif_avec_Préparation_Commande!D135</f>
        <v>0</v>
      </c>
      <c r="Q135" s="95" t="n">
        <f aca="false">Tarif_avec_Préparation_Commande!E135</f>
        <v>0</v>
      </c>
      <c r="R135" s="0" t="n">
        <f aca="false">Tarif_avec_Préparation_Commande!F135</f>
        <v>0</v>
      </c>
      <c r="S135" s="95" t="n">
        <f aca="false">Tarif_avec_Préparation_Commande!G135</f>
        <v>0</v>
      </c>
      <c r="T135" s="0" t="n">
        <f aca="false">Tarif_avec_Préparation_Commande!H135</f>
        <v>0</v>
      </c>
      <c r="U135" s="95" t="n">
        <f aca="false">Tarif_avec_Préparation_Commande!I135</f>
        <v>0</v>
      </c>
    </row>
    <row r="136" customFormat="false" ht="12.8" hidden="false" customHeight="false" outlineLevel="0" collapsed="false">
      <c r="A136" s="90" t="n">
        <f aca="false">N136</f>
        <v>0</v>
      </c>
      <c r="B136" s="0" t="str">
        <f aca="false">"CTR"&amp;N136</f>
        <v>CTR0</v>
      </c>
      <c r="C136" s="0" t="n">
        <f aca="false">SUMIF(Bon_de_Commande!O$24:O$982,A136,Bon_de_Commande!C$24:C$982)</f>
        <v>0</v>
      </c>
      <c r="J136" s="90" t="n">
        <f aca="false">IF(AND($H136&lt;&gt;0, $C136&gt;=$H136),V136,IF(AND($G136&lt;&gt;0,$C136&gt;=$G136),T136,IF(AND($F136&lt;&gt;0,$C136&gt;=$F136),R136,IF(AND($E136&lt;&gt;0,$C136&gt;=$E136),P136,N136))))</f>
        <v>0</v>
      </c>
      <c r="K136" s="95" t="n">
        <f aca="false">IF(AND($H136&lt;&gt;0, $C136&gt;=$H136),W136,IF(AND($G136&lt;&gt;0,$C136&gt;=$G136),U136,IF(AND($F136&lt;&gt;0,$C136&gt;=$F136),S136,IF(AND($E136&lt;&gt;0,$C136&gt;=$E136),Q136,O136))))</f>
        <v>0</v>
      </c>
      <c r="M136" s="0" t="n">
        <f aca="false">Tarif_avec_Préparation_Commande!A136</f>
        <v>0</v>
      </c>
      <c r="N136" s="0" t="n">
        <f aca="false">Tarif_avec_Préparation_Commande!B136</f>
        <v>0</v>
      </c>
      <c r="O136" s="95" t="n">
        <f aca="false">Tarif_avec_Préparation_Commande!C136</f>
        <v>0</v>
      </c>
      <c r="P136" s="0" t="n">
        <f aca="false">Tarif_avec_Préparation_Commande!D136</f>
        <v>0</v>
      </c>
      <c r="Q136" s="95" t="n">
        <f aca="false">Tarif_avec_Préparation_Commande!E136</f>
        <v>0</v>
      </c>
      <c r="R136" s="0" t="n">
        <f aca="false">Tarif_avec_Préparation_Commande!F136</f>
        <v>0</v>
      </c>
      <c r="S136" s="95" t="n">
        <f aca="false">Tarif_avec_Préparation_Commande!G136</f>
        <v>0</v>
      </c>
      <c r="T136" s="0" t="n">
        <f aca="false">Tarif_avec_Préparation_Commande!H136</f>
        <v>0</v>
      </c>
      <c r="U136" s="95" t="n">
        <f aca="false">Tarif_avec_Préparation_Commande!I136</f>
        <v>0</v>
      </c>
    </row>
    <row r="137" customFormat="false" ht="12.8" hidden="false" customHeight="false" outlineLevel="0" collapsed="false">
      <c r="A137" s="90" t="n">
        <f aca="false">N137</f>
        <v>0</v>
      </c>
      <c r="B137" s="0" t="str">
        <f aca="false">"CTR"&amp;N137</f>
        <v>CTR0</v>
      </c>
      <c r="C137" s="0" t="n">
        <f aca="false">SUMIF(Bon_de_Commande!O$24:O$982,A137,Bon_de_Commande!C$24:C$982)</f>
        <v>0</v>
      </c>
      <c r="J137" s="90" t="n">
        <f aca="false">IF(AND($H137&lt;&gt;0, $C137&gt;=$H137),V137,IF(AND($G137&lt;&gt;0,$C137&gt;=$G137),T137,IF(AND($F137&lt;&gt;0,$C137&gt;=$F137),R137,IF(AND($E137&lt;&gt;0,$C137&gt;=$E137),P137,N137))))</f>
        <v>0</v>
      </c>
      <c r="K137" s="95" t="n">
        <f aca="false">IF(AND($H137&lt;&gt;0, $C137&gt;=$H137),W137,IF(AND($G137&lt;&gt;0,$C137&gt;=$G137),U137,IF(AND($F137&lt;&gt;0,$C137&gt;=$F137),S137,IF(AND($E137&lt;&gt;0,$C137&gt;=$E137),Q137,O137))))</f>
        <v>0</v>
      </c>
      <c r="M137" s="0" t="n">
        <f aca="false">Tarif_avec_Préparation_Commande!A137</f>
        <v>0</v>
      </c>
      <c r="N137" s="0" t="n">
        <f aca="false">Tarif_avec_Préparation_Commande!B137</f>
        <v>0</v>
      </c>
      <c r="O137" s="95" t="n">
        <f aca="false">Tarif_avec_Préparation_Commande!C137</f>
        <v>0</v>
      </c>
      <c r="P137" s="0" t="n">
        <f aca="false">Tarif_avec_Préparation_Commande!D137</f>
        <v>0</v>
      </c>
      <c r="Q137" s="95" t="n">
        <f aca="false">Tarif_avec_Préparation_Commande!E137</f>
        <v>0</v>
      </c>
      <c r="R137" s="0" t="n">
        <f aca="false">Tarif_avec_Préparation_Commande!F137</f>
        <v>0</v>
      </c>
      <c r="S137" s="95" t="n">
        <f aca="false">Tarif_avec_Préparation_Commande!G137</f>
        <v>0</v>
      </c>
      <c r="T137" s="0" t="n">
        <f aca="false">Tarif_avec_Préparation_Commande!H137</f>
        <v>0</v>
      </c>
      <c r="U137" s="95" t="n">
        <f aca="false">Tarif_avec_Préparation_Commande!I137</f>
        <v>0</v>
      </c>
    </row>
    <row r="138" customFormat="false" ht="12.8" hidden="false" customHeight="false" outlineLevel="0" collapsed="false">
      <c r="A138" s="90" t="n">
        <f aca="false">N138</f>
        <v>0</v>
      </c>
      <c r="B138" s="0" t="str">
        <f aca="false">"CTR"&amp;N138</f>
        <v>CTR0</v>
      </c>
      <c r="C138" s="0" t="n">
        <f aca="false">SUMIF(Bon_de_Commande!O$24:O$982,A138,Bon_de_Commande!C$24:C$982)</f>
        <v>0</v>
      </c>
      <c r="J138" s="90" t="n">
        <f aca="false">IF(AND($H138&lt;&gt;0, $C138&gt;=$H138),V138,IF(AND($G138&lt;&gt;0,$C138&gt;=$G138),T138,IF(AND($F138&lt;&gt;0,$C138&gt;=$F138),R138,IF(AND($E138&lt;&gt;0,$C138&gt;=$E138),P138,N138))))</f>
        <v>0</v>
      </c>
      <c r="K138" s="95" t="n">
        <f aca="false">IF(AND($H138&lt;&gt;0, $C138&gt;=$H138),W138,IF(AND($G138&lt;&gt;0,$C138&gt;=$G138),U138,IF(AND($F138&lt;&gt;0,$C138&gt;=$F138),S138,IF(AND($E138&lt;&gt;0,$C138&gt;=$E138),Q138,O138))))</f>
        <v>0</v>
      </c>
      <c r="M138" s="0" t="n">
        <f aca="false">Tarif_avec_Préparation_Commande!A138</f>
        <v>0</v>
      </c>
      <c r="N138" s="0" t="n">
        <f aca="false">Tarif_avec_Préparation_Commande!B138</f>
        <v>0</v>
      </c>
      <c r="O138" s="95" t="n">
        <f aca="false">Tarif_avec_Préparation_Commande!C138</f>
        <v>0</v>
      </c>
      <c r="P138" s="0" t="n">
        <f aca="false">Tarif_avec_Préparation_Commande!D138</f>
        <v>0</v>
      </c>
      <c r="Q138" s="95" t="n">
        <f aca="false">Tarif_avec_Préparation_Commande!E138</f>
        <v>0</v>
      </c>
      <c r="R138" s="0" t="n">
        <f aca="false">Tarif_avec_Préparation_Commande!F138</f>
        <v>0</v>
      </c>
      <c r="S138" s="95" t="n">
        <f aca="false">Tarif_avec_Préparation_Commande!G138</f>
        <v>0</v>
      </c>
      <c r="T138" s="0" t="n">
        <f aca="false">Tarif_avec_Préparation_Commande!H138</f>
        <v>0</v>
      </c>
      <c r="U138" s="95" t="n">
        <f aca="false">Tarif_avec_Préparation_Commande!I138</f>
        <v>0</v>
      </c>
    </row>
    <row r="139" customFormat="false" ht="12.8" hidden="false" customHeight="false" outlineLevel="0" collapsed="false">
      <c r="A139" s="90" t="n">
        <f aca="false">N139</f>
        <v>0</v>
      </c>
      <c r="B139" s="0" t="str">
        <f aca="false">"CTR"&amp;N139</f>
        <v>CTR0</v>
      </c>
      <c r="C139" s="0" t="n">
        <f aca="false">SUMIF(Bon_de_Commande!O$24:O$982,A139,Bon_de_Commande!C$24:C$982)</f>
        <v>0</v>
      </c>
      <c r="J139" s="90" t="n">
        <f aca="false">IF(AND($H139&lt;&gt;0, $C139&gt;=$H139),V139,IF(AND($G139&lt;&gt;0,$C139&gt;=$G139),T139,IF(AND($F139&lt;&gt;0,$C139&gt;=$F139),R139,IF(AND($E139&lt;&gt;0,$C139&gt;=$E139),P139,N139))))</f>
        <v>0</v>
      </c>
      <c r="K139" s="95" t="n">
        <f aca="false">IF(AND($H139&lt;&gt;0, $C139&gt;=$H139),W139,IF(AND($G139&lt;&gt;0,$C139&gt;=$G139),U139,IF(AND($F139&lt;&gt;0,$C139&gt;=$F139),S139,IF(AND($E139&lt;&gt;0,$C139&gt;=$E139),Q139,O139))))</f>
        <v>0</v>
      </c>
      <c r="M139" s="0" t="n">
        <f aca="false">Tarif_avec_Préparation_Commande!A139</f>
        <v>0</v>
      </c>
      <c r="N139" s="0" t="n">
        <f aca="false">Tarif_avec_Préparation_Commande!B139</f>
        <v>0</v>
      </c>
      <c r="O139" s="95" t="n">
        <f aca="false">Tarif_avec_Préparation_Commande!C139</f>
        <v>0</v>
      </c>
      <c r="P139" s="0" t="n">
        <f aca="false">Tarif_avec_Préparation_Commande!D139</f>
        <v>0</v>
      </c>
      <c r="Q139" s="95" t="n">
        <f aca="false">Tarif_avec_Préparation_Commande!E139</f>
        <v>0</v>
      </c>
      <c r="R139" s="0" t="n">
        <f aca="false">Tarif_avec_Préparation_Commande!F139</f>
        <v>0</v>
      </c>
      <c r="S139" s="95" t="n">
        <f aca="false">Tarif_avec_Préparation_Commande!G139</f>
        <v>0</v>
      </c>
      <c r="T139" s="0" t="n">
        <f aca="false">Tarif_avec_Préparation_Commande!H139</f>
        <v>0</v>
      </c>
      <c r="U139" s="95" t="n">
        <f aca="false">Tarif_avec_Préparation_Commande!I139</f>
        <v>0</v>
      </c>
    </row>
    <row r="140" customFormat="false" ht="12.8" hidden="false" customHeight="false" outlineLevel="0" collapsed="false">
      <c r="A140" s="90" t="n">
        <f aca="false">N140</f>
        <v>0</v>
      </c>
      <c r="B140" s="0" t="str">
        <f aca="false">"CTR"&amp;N140</f>
        <v>CTR0</v>
      </c>
      <c r="C140" s="0" t="n">
        <f aca="false">SUMIF(Bon_de_Commande!O$24:O$982,A140,Bon_de_Commande!C$24:C$982)</f>
        <v>0</v>
      </c>
      <c r="J140" s="90" t="n">
        <f aca="false">IF(AND($H140&lt;&gt;0, $C140&gt;=$H140),V140,IF(AND($G140&lt;&gt;0,$C140&gt;=$G140),T140,IF(AND($F140&lt;&gt;0,$C140&gt;=$F140),R140,IF(AND($E140&lt;&gt;0,$C140&gt;=$E140),P140,N140))))</f>
        <v>0</v>
      </c>
      <c r="K140" s="95" t="n">
        <f aca="false">IF(AND($H140&lt;&gt;0, $C140&gt;=$H140),W140,IF(AND($G140&lt;&gt;0,$C140&gt;=$G140),U140,IF(AND($F140&lt;&gt;0,$C140&gt;=$F140),S140,IF(AND($E140&lt;&gt;0,$C140&gt;=$E140),Q140,O140))))</f>
        <v>0</v>
      </c>
      <c r="M140" s="0" t="n">
        <f aca="false">Tarif_avec_Préparation_Commande!A140</f>
        <v>0</v>
      </c>
      <c r="N140" s="0" t="n">
        <f aca="false">Tarif_avec_Préparation_Commande!B140</f>
        <v>0</v>
      </c>
      <c r="O140" s="95" t="n">
        <f aca="false">Tarif_avec_Préparation_Commande!C140</f>
        <v>0</v>
      </c>
      <c r="P140" s="0" t="n">
        <f aca="false">Tarif_avec_Préparation_Commande!D140</f>
        <v>0</v>
      </c>
      <c r="Q140" s="95" t="n">
        <f aca="false">Tarif_avec_Préparation_Commande!E140</f>
        <v>0</v>
      </c>
      <c r="R140" s="0" t="n">
        <f aca="false">Tarif_avec_Préparation_Commande!F140</f>
        <v>0</v>
      </c>
      <c r="S140" s="95" t="n">
        <f aca="false">Tarif_avec_Préparation_Commande!G140</f>
        <v>0</v>
      </c>
      <c r="T140" s="0" t="n">
        <f aca="false">Tarif_avec_Préparation_Commande!H140</f>
        <v>0</v>
      </c>
      <c r="U140" s="95" t="n">
        <f aca="false">Tarif_avec_Préparation_Commande!I140</f>
        <v>0</v>
      </c>
    </row>
    <row r="141" customFormat="false" ht="12.8" hidden="false" customHeight="false" outlineLevel="0" collapsed="false">
      <c r="A141" s="90" t="n">
        <f aca="false">N141</f>
        <v>0</v>
      </c>
      <c r="B141" s="0" t="str">
        <f aca="false">"CTR"&amp;N141</f>
        <v>CTR0</v>
      </c>
      <c r="C141" s="0" t="n">
        <f aca="false">SUMIF(Bon_de_Commande!O$24:O$982,A141,Bon_de_Commande!C$24:C$982)</f>
        <v>0</v>
      </c>
      <c r="J141" s="90" t="n">
        <f aca="false">IF(AND($H141&lt;&gt;0, $C141&gt;=$H141),V141,IF(AND($G141&lt;&gt;0,$C141&gt;=$G141),T141,IF(AND($F141&lt;&gt;0,$C141&gt;=$F141),R141,IF(AND($E141&lt;&gt;0,$C141&gt;=$E141),P141,N141))))</f>
        <v>0</v>
      </c>
      <c r="K141" s="95" t="n">
        <f aca="false">IF(AND($H141&lt;&gt;0, $C141&gt;=$H141),W141,IF(AND($G141&lt;&gt;0,$C141&gt;=$G141),U141,IF(AND($F141&lt;&gt;0,$C141&gt;=$F141),S141,IF(AND($E141&lt;&gt;0,$C141&gt;=$E141),Q141,O141))))</f>
        <v>0</v>
      </c>
      <c r="M141" s="0" t="n">
        <f aca="false">Tarif_avec_Préparation_Commande!A141</f>
        <v>0</v>
      </c>
      <c r="N141" s="0" t="n">
        <f aca="false">Tarif_avec_Préparation_Commande!B141</f>
        <v>0</v>
      </c>
      <c r="O141" s="95" t="n">
        <f aca="false">Tarif_avec_Préparation_Commande!C141</f>
        <v>0</v>
      </c>
      <c r="P141" s="0" t="n">
        <f aca="false">Tarif_avec_Préparation_Commande!D141</f>
        <v>0</v>
      </c>
      <c r="Q141" s="95" t="n">
        <f aca="false">Tarif_avec_Préparation_Commande!E141</f>
        <v>0</v>
      </c>
      <c r="R141" s="0" t="n">
        <f aca="false">Tarif_avec_Préparation_Commande!F141</f>
        <v>0</v>
      </c>
      <c r="S141" s="95" t="n">
        <f aca="false">Tarif_avec_Préparation_Commande!G141</f>
        <v>0</v>
      </c>
      <c r="T141" s="0" t="n">
        <f aca="false">Tarif_avec_Préparation_Commande!H141</f>
        <v>0</v>
      </c>
      <c r="U141" s="95" t="n">
        <f aca="false">Tarif_avec_Préparation_Commande!I141</f>
        <v>0</v>
      </c>
    </row>
    <row r="142" customFormat="false" ht="12.8" hidden="false" customHeight="false" outlineLevel="0" collapsed="false">
      <c r="A142" s="90" t="n">
        <f aca="false">N142</f>
        <v>0</v>
      </c>
      <c r="B142" s="0" t="str">
        <f aca="false">"CTR"&amp;N142</f>
        <v>CTR0</v>
      </c>
      <c r="C142" s="0" t="n">
        <f aca="false">SUMIF(Bon_de_Commande!O$24:O$982,A142,Bon_de_Commande!C$24:C$982)</f>
        <v>0</v>
      </c>
      <c r="J142" s="90" t="n">
        <f aca="false">IF(AND($H142&lt;&gt;0, $C142&gt;=$H142),V142,IF(AND($G142&lt;&gt;0,$C142&gt;=$G142),T142,IF(AND($F142&lt;&gt;0,$C142&gt;=$F142),R142,IF(AND($E142&lt;&gt;0,$C142&gt;=$E142),P142,N142))))</f>
        <v>0</v>
      </c>
      <c r="K142" s="95" t="n">
        <f aca="false">IF(AND($H142&lt;&gt;0, $C142&gt;=$H142),W142,IF(AND($G142&lt;&gt;0,$C142&gt;=$G142),U142,IF(AND($F142&lt;&gt;0,$C142&gt;=$F142),S142,IF(AND($E142&lt;&gt;0,$C142&gt;=$E142),Q142,O142))))</f>
        <v>0</v>
      </c>
      <c r="M142" s="0" t="n">
        <f aca="false">Tarif_avec_Préparation_Commande!A142</f>
        <v>0</v>
      </c>
      <c r="N142" s="0" t="n">
        <f aca="false">Tarif_avec_Préparation_Commande!B142</f>
        <v>0</v>
      </c>
      <c r="O142" s="95" t="n">
        <f aca="false">Tarif_avec_Préparation_Commande!C142</f>
        <v>0</v>
      </c>
      <c r="P142" s="0" t="n">
        <f aca="false">Tarif_avec_Préparation_Commande!D142</f>
        <v>0</v>
      </c>
      <c r="Q142" s="95" t="n">
        <f aca="false">Tarif_avec_Préparation_Commande!E142</f>
        <v>0</v>
      </c>
      <c r="R142" s="0" t="n">
        <f aca="false">Tarif_avec_Préparation_Commande!F142</f>
        <v>0</v>
      </c>
      <c r="S142" s="95" t="n">
        <f aca="false">Tarif_avec_Préparation_Commande!G142</f>
        <v>0</v>
      </c>
      <c r="T142" s="0" t="n">
        <f aca="false">Tarif_avec_Préparation_Commande!H142</f>
        <v>0</v>
      </c>
      <c r="U142" s="95" t="n">
        <f aca="false">Tarif_avec_Préparation_Commande!I142</f>
        <v>0</v>
      </c>
    </row>
    <row r="143" customFormat="false" ht="12.8" hidden="false" customHeight="false" outlineLevel="0" collapsed="false">
      <c r="A143" s="90" t="n">
        <f aca="false">N143</f>
        <v>0</v>
      </c>
      <c r="B143" s="0" t="str">
        <f aca="false">"CTR"&amp;N143</f>
        <v>CTR0</v>
      </c>
      <c r="C143" s="0" t="n">
        <f aca="false">SUMIF(Bon_de_Commande!O$24:O$982,A143,Bon_de_Commande!C$24:C$982)</f>
        <v>0</v>
      </c>
      <c r="J143" s="90" t="n">
        <f aca="false">IF(AND($H143&lt;&gt;0, $C143&gt;=$H143),V143,IF(AND($G143&lt;&gt;0,$C143&gt;=$G143),T143,IF(AND($F143&lt;&gt;0,$C143&gt;=$F143),R143,IF(AND($E143&lt;&gt;0,$C143&gt;=$E143),P143,N143))))</f>
        <v>0</v>
      </c>
      <c r="K143" s="95" t="n">
        <f aca="false">IF(AND($H143&lt;&gt;0, $C143&gt;=$H143),W143,IF(AND($G143&lt;&gt;0,$C143&gt;=$G143),U143,IF(AND($F143&lt;&gt;0,$C143&gt;=$F143),S143,IF(AND($E143&lt;&gt;0,$C143&gt;=$E143),Q143,O143))))</f>
        <v>0</v>
      </c>
      <c r="M143" s="0" t="n">
        <f aca="false">Tarif_avec_Préparation_Commande!A143</f>
        <v>0</v>
      </c>
      <c r="N143" s="0" t="n">
        <f aca="false">Tarif_avec_Préparation_Commande!B143</f>
        <v>0</v>
      </c>
      <c r="O143" s="95" t="n">
        <f aca="false">Tarif_avec_Préparation_Commande!C143</f>
        <v>0</v>
      </c>
      <c r="P143" s="0" t="n">
        <f aca="false">Tarif_avec_Préparation_Commande!D143</f>
        <v>0</v>
      </c>
      <c r="Q143" s="95" t="n">
        <f aca="false">Tarif_avec_Préparation_Commande!E143</f>
        <v>0</v>
      </c>
      <c r="R143" s="0" t="n">
        <f aca="false">Tarif_avec_Préparation_Commande!F143</f>
        <v>0</v>
      </c>
      <c r="S143" s="95" t="n">
        <f aca="false">Tarif_avec_Préparation_Commande!G143</f>
        <v>0</v>
      </c>
      <c r="T143" s="0" t="n">
        <f aca="false">Tarif_avec_Préparation_Commande!H143</f>
        <v>0</v>
      </c>
      <c r="U143" s="95" t="n">
        <f aca="false">Tarif_avec_Préparation_Commande!I143</f>
        <v>0</v>
      </c>
    </row>
    <row r="144" customFormat="false" ht="12.8" hidden="false" customHeight="false" outlineLevel="0" collapsed="false">
      <c r="A144" s="90" t="n">
        <f aca="false">N144</f>
        <v>0</v>
      </c>
      <c r="B144" s="0" t="str">
        <f aca="false">"CTR"&amp;N144</f>
        <v>CTR0</v>
      </c>
      <c r="C144" s="0" t="n">
        <f aca="false">SUMIF(Bon_de_Commande!O$24:O$982,A144,Bon_de_Commande!C$24:C$982)</f>
        <v>0</v>
      </c>
      <c r="J144" s="90" t="n">
        <f aca="false">IF(AND($H144&lt;&gt;0, $C144&gt;=$H144),V144,IF(AND($G144&lt;&gt;0,$C144&gt;=$G144),T144,IF(AND($F144&lt;&gt;0,$C144&gt;=$F144),R144,IF(AND($E144&lt;&gt;0,$C144&gt;=$E144),P144,N144))))</f>
        <v>0</v>
      </c>
      <c r="K144" s="95" t="n">
        <f aca="false">IF(AND($H144&lt;&gt;0, $C144&gt;=$H144),W144,IF(AND($G144&lt;&gt;0,$C144&gt;=$G144),U144,IF(AND($F144&lt;&gt;0,$C144&gt;=$F144),S144,IF(AND($E144&lt;&gt;0,$C144&gt;=$E144),Q144,O144))))</f>
        <v>0</v>
      </c>
      <c r="M144" s="0" t="n">
        <f aca="false">Tarif_avec_Préparation_Commande!A144</f>
        <v>0</v>
      </c>
      <c r="N144" s="0" t="n">
        <f aca="false">Tarif_avec_Préparation_Commande!B144</f>
        <v>0</v>
      </c>
      <c r="O144" s="95" t="n">
        <f aca="false">Tarif_avec_Préparation_Commande!C144</f>
        <v>0</v>
      </c>
      <c r="P144" s="0" t="n">
        <f aca="false">Tarif_avec_Préparation_Commande!D144</f>
        <v>0</v>
      </c>
      <c r="Q144" s="95" t="n">
        <f aca="false">Tarif_avec_Préparation_Commande!E144</f>
        <v>0</v>
      </c>
      <c r="R144" s="0" t="n">
        <f aca="false">Tarif_avec_Préparation_Commande!F144</f>
        <v>0</v>
      </c>
      <c r="S144" s="95" t="n">
        <f aca="false">Tarif_avec_Préparation_Commande!G144</f>
        <v>0</v>
      </c>
      <c r="T144" s="0" t="n">
        <f aca="false">Tarif_avec_Préparation_Commande!H144</f>
        <v>0</v>
      </c>
      <c r="U144" s="95" t="n">
        <f aca="false">Tarif_avec_Préparation_Commande!I144</f>
        <v>0</v>
      </c>
    </row>
    <row r="145" customFormat="false" ht="12.8" hidden="false" customHeight="false" outlineLevel="0" collapsed="false">
      <c r="A145" s="90" t="n">
        <f aca="false">N145</f>
        <v>0</v>
      </c>
      <c r="B145" s="0" t="str">
        <f aca="false">"CTR"&amp;N145</f>
        <v>CTR0</v>
      </c>
      <c r="C145" s="0" t="n">
        <f aca="false">SUMIF(Bon_de_Commande!O$24:O$982,A145,Bon_de_Commande!C$24:C$982)</f>
        <v>0</v>
      </c>
      <c r="J145" s="90" t="n">
        <f aca="false">IF(AND($H145&lt;&gt;0, $C145&gt;=$H145),V145,IF(AND($G145&lt;&gt;0,$C145&gt;=$G145),T145,IF(AND($F145&lt;&gt;0,$C145&gt;=$F145),R145,IF(AND($E145&lt;&gt;0,$C145&gt;=$E145),P145,N145))))</f>
        <v>0</v>
      </c>
      <c r="K145" s="95" t="n">
        <f aca="false">IF(AND($H145&lt;&gt;0, $C145&gt;=$H145),W145,IF(AND($G145&lt;&gt;0,$C145&gt;=$G145),U145,IF(AND($F145&lt;&gt;0,$C145&gt;=$F145),S145,IF(AND($E145&lt;&gt;0,$C145&gt;=$E145),Q145,O145))))</f>
        <v>0</v>
      </c>
      <c r="M145" s="0" t="n">
        <f aca="false">Tarif_avec_Préparation_Commande!A145</f>
        <v>0</v>
      </c>
      <c r="N145" s="0" t="n">
        <f aca="false">Tarif_avec_Préparation_Commande!B145</f>
        <v>0</v>
      </c>
      <c r="O145" s="95" t="n">
        <f aca="false">Tarif_avec_Préparation_Commande!C145</f>
        <v>0</v>
      </c>
      <c r="P145" s="0" t="n">
        <f aca="false">Tarif_avec_Préparation_Commande!D145</f>
        <v>0</v>
      </c>
      <c r="Q145" s="95" t="n">
        <f aca="false">Tarif_avec_Préparation_Commande!E145</f>
        <v>0</v>
      </c>
      <c r="R145" s="0" t="n">
        <f aca="false">Tarif_avec_Préparation_Commande!F145</f>
        <v>0</v>
      </c>
      <c r="S145" s="95" t="n">
        <f aca="false">Tarif_avec_Préparation_Commande!G145</f>
        <v>0</v>
      </c>
      <c r="T145" s="0" t="n">
        <f aca="false">Tarif_avec_Préparation_Commande!H145</f>
        <v>0</v>
      </c>
      <c r="U145" s="95" t="n">
        <f aca="false">Tarif_avec_Préparation_Commande!I145</f>
        <v>0</v>
      </c>
    </row>
    <row r="146" customFormat="false" ht="12.8" hidden="false" customHeight="false" outlineLevel="0" collapsed="false">
      <c r="A146" s="90" t="n">
        <f aca="false">N146</f>
        <v>0</v>
      </c>
      <c r="B146" s="0" t="str">
        <f aca="false">"CTR"&amp;N146</f>
        <v>CTR0</v>
      </c>
      <c r="C146" s="0" t="n">
        <f aca="false">SUMIF(Bon_de_Commande!O$24:O$982,A146,Bon_de_Commande!C$24:C$982)</f>
        <v>0</v>
      </c>
      <c r="J146" s="90" t="n">
        <f aca="false">IF(AND($H146&lt;&gt;0, $C146&gt;=$H146),V146,IF(AND($G146&lt;&gt;0,$C146&gt;=$G146),T146,IF(AND($F146&lt;&gt;0,$C146&gt;=$F146),R146,IF(AND($E146&lt;&gt;0,$C146&gt;=$E146),P146,N146))))</f>
        <v>0</v>
      </c>
      <c r="K146" s="95" t="n">
        <f aca="false">IF(AND($H146&lt;&gt;0, $C146&gt;=$H146),W146,IF(AND($G146&lt;&gt;0,$C146&gt;=$G146),U146,IF(AND($F146&lt;&gt;0,$C146&gt;=$F146),S146,IF(AND($E146&lt;&gt;0,$C146&gt;=$E146),Q146,O146))))</f>
        <v>0</v>
      </c>
      <c r="M146" s="0" t="n">
        <f aca="false">Tarif_avec_Préparation_Commande!A146</f>
        <v>0</v>
      </c>
      <c r="N146" s="0" t="n">
        <f aca="false">Tarif_avec_Préparation_Commande!B146</f>
        <v>0</v>
      </c>
      <c r="O146" s="95" t="n">
        <f aca="false">Tarif_avec_Préparation_Commande!C146</f>
        <v>0</v>
      </c>
      <c r="P146" s="0" t="n">
        <f aca="false">Tarif_avec_Préparation_Commande!D146</f>
        <v>0</v>
      </c>
      <c r="Q146" s="95" t="n">
        <f aca="false">Tarif_avec_Préparation_Commande!E146</f>
        <v>0</v>
      </c>
      <c r="R146" s="0" t="n">
        <f aca="false">Tarif_avec_Préparation_Commande!F146</f>
        <v>0</v>
      </c>
      <c r="S146" s="95" t="n">
        <f aca="false">Tarif_avec_Préparation_Commande!G146</f>
        <v>0</v>
      </c>
      <c r="T146" s="0" t="n">
        <f aca="false">Tarif_avec_Préparation_Commande!H146</f>
        <v>0</v>
      </c>
      <c r="U146" s="95" t="n">
        <f aca="false">Tarif_avec_Préparation_Commande!I146</f>
        <v>0</v>
      </c>
    </row>
    <row r="147" customFormat="false" ht="12.8" hidden="false" customHeight="false" outlineLevel="0" collapsed="false">
      <c r="A147" s="90" t="n">
        <f aca="false">N147</f>
        <v>0</v>
      </c>
      <c r="B147" s="0" t="str">
        <f aca="false">"CTR"&amp;N147</f>
        <v>CTR0</v>
      </c>
      <c r="C147" s="0" t="n">
        <f aca="false">SUMIF(Bon_de_Commande!O$24:O$982,A147,Bon_de_Commande!C$24:C$982)</f>
        <v>0</v>
      </c>
      <c r="J147" s="90" t="n">
        <f aca="false">IF(AND($H147&lt;&gt;0, $C147&gt;=$H147),V147,IF(AND($G147&lt;&gt;0,$C147&gt;=$G147),T147,IF(AND($F147&lt;&gt;0,$C147&gt;=$F147),R147,IF(AND($E147&lt;&gt;0,$C147&gt;=$E147),P147,N147))))</f>
        <v>0</v>
      </c>
      <c r="K147" s="95" t="n">
        <f aca="false">IF(AND($H147&lt;&gt;0, $C147&gt;=$H147),W147,IF(AND($G147&lt;&gt;0,$C147&gt;=$G147),U147,IF(AND($F147&lt;&gt;0,$C147&gt;=$F147),S147,IF(AND($E147&lt;&gt;0,$C147&gt;=$E147),Q147,O147))))</f>
        <v>0</v>
      </c>
      <c r="M147" s="0" t="n">
        <f aca="false">Tarif_avec_Préparation_Commande!A147</f>
        <v>0</v>
      </c>
      <c r="N147" s="0" t="n">
        <f aca="false">Tarif_avec_Préparation_Commande!B147</f>
        <v>0</v>
      </c>
      <c r="O147" s="95" t="n">
        <f aca="false">Tarif_avec_Préparation_Commande!C147</f>
        <v>0</v>
      </c>
      <c r="P147" s="0" t="n">
        <f aca="false">Tarif_avec_Préparation_Commande!D147</f>
        <v>0</v>
      </c>
      <c r="Q147" s="95" t="n">
        <f aca="false">Tarif_avec_Préparation_Commande!E147</f>
        <v>0</v>
      </c>
      <c r="R147" s="0" t="n">
        <f aca="false">Tarif_avec_Préparation_Commande!F147</f>
        <v>0</v>
      </c>
      <c r="S147" s="95" t="n">
        <f aca="false">Tarif_avec_Préparation_Commande!G147</f>
        <v>0</v>
      </c>
      <c r="T147" s="0" t="n">
        <f aca="false">Tarif_avec_Préparation_Commande!H147</f>
        <v>0</v>
      </c>
      <c r="U147" s="95" t="n">
        <f aca="false">Tarif_avec_Préparation_Commande!I147</f>
        <v>0</v>
      </c>
    </row>
    <row r="148" customFormat="false" ht="12.8" hidden="false" customHeight="false" outlineLevel="0" collapsed="false">
      <c r="A148" s="90" t="n">
        <f aca="false">N148</f>
        <v>0</v>
      </c>
      <c r="B148" s="0" t="str">
        <f aca="false">"CTR"&amp;N148</f>
        <v>CTR0</v>
      </c>
      <c r="C148" s="0" t="n">
        <f aca="false">SUMIF(Bon_de_Commande!O$24:O$982,A148,Bon_de_Commande!C$24:C$982)</f>
        <v>0</v>
      </c>
      <c r="J148" s="90" t="n">
        <f aca="false">IF(AND($H148&lt;&gt;0, $C148&gt;=$H148),V148,IF(AND($G148&lt;&gt;0,$C148&gt;=$G148),T148,IF(AND($F148&lt;&gt;0,$C148&gt;=$F148),R148,IF(AND($E148&lt;&gt;0,$C148&gt;=$E148),P148,N148))))</f>
        <v>0</v>
      </c>
      <c r="K148" s="95" t="n">
        <f aca="false">IF(AND($H148&lt;&gt;0, $C148&gt;=$H148),W148,IF(AND($G148&lt;&gt;0,$C148&gt;=$G148),U148,IF(AND($F148&lt;&gt;0,$C148&gt;=$F148),S148,IF(AND($E148&lt;&gt;0,$C148&gt;=$E148),Q148,O148))))</f>
        <v>0</v>
      </c>
      <c r="M148" s="0" t="n">
        <f aca="false">Tarif_avec_Préparation_Commande!A148</f>
        <v>0</v>
      </c>
      <c r="N148" s="0" t="n">
        <f aca="false">Tarif_avec_Préparation_Commande!B148</f>
        <v>0</v>
      </c>
      <c r="O148" s="95" t="n">
        <f aca="false">Tarif_avec_Préparation_Commande!C148</f>
        <v>0</v>
      </c>
      <c r="P148" s="0" t="n">
        <f aca="false">Tarif_avec_Préparation_Commande!D148</f>
        <v>0</v>
      </c>
      <c r="Q148" s="95" t="n">
        <f aca="false">Tarif_avec_Préparation_Commande!E148</f>
        <v>0</v>
      </c>
      <c r="R148" s="0" t="n">
        <f aca="false">Tarif_avec_Préparation_Commande!F148</f>
        <v>0</v>
      </c>
      <c r="S148" s="95" t="n">
        <f aca="false">Tarif_avec_Préparation_Commande!G148</f>
        <v>0</v>
      </c>
      <c r="T148" s="0" t="n">
        <f aca="false">Tarif_avec_Préparation_Commande!H148</f>
        <v>0</v>
      </c>
      <c r="U148" s="95" t="n">
        <f aca="false">Tarif_avec_Préparation_Commande!I148</f>
        <v>0</v>
      </c>
    </row>
    <row r="149" customFormat="false" ht="12.8" hidden="false" customHeight="false" outlineLevel="0" collapsed="false">
      <c r="A149" s="90" t="n">
        <f aca="false">N149</f>
        <v>0</v>
      </c>
      <c r="B149" s="0" t="str">
        <f aca="false">"CTR"&amp;N149</f>
        <v>CTR0</v>
      </c>
      <c r="C149" s="0" t="n">
        <f aca="false">SUMIF(Bon_de_Commande!O$24:O$982,A149,Bon_de_Commande!C$24:C$982)</f>
        <v>0</v>
      </c>
      <c r="J149" s="90" t="n">
        <f aca="false">IF(AND($H149&lt;&gt;0, $C149&gt;=$H149),V149,IF(AND($G149&lt;&gt;0,$C149&gt;=$G149),T149,IF(AND($F149&lt;&gt;0,$C149&gt;=$F149),R149,IF(AND($E149&lt;&gt;0,$C149&gt;=$E149),P149,N149))))</f>
        <v>0</v>
      </c>
      <c r="K149" s="95" t="n">
        <f aca="false">IF(AND($H149&lt;&gt;0, $C149&gt;=$H149),W149,IF(AND($G149&lt;&gt;0,$C149&gt;=$G149),U149,IF(AND($F149&lt;&gt;0,$C149&gt;=$F149),S149,IF(AND($E149&lt;&gt;0,$C149&gt;=$E149),Q149,O149))))</f>
        <v>0</v>
      </c>
      <c r="M149" s="0" t="n">
        <f aca="false">Tarif_avec_Préparation_Commande!A149</f>
        <v>0</v>
      </c>
      <c r="N149" s="0" t="n">
        <f aca="false">Tarif_avec_Préparation_Commande!B149</f>
        <v>0</v>
      </c>
      <c r="O149" s="95" t="n">
        <f aca="false">Tarif_avec_Préparation_Commande!C149</f>
        <v>0</v>
      </c>
      <c r="P149" s="0" t="n">
        <f aca="false">Tarif_avec_Préparation_Commande!D149</f>
        <v>0</v>
      </c>
      <c r="Q149" s="95" t="n">
        <f aca="false">Tarif_avec_Préparation_Commande!E149</f>
        <v>0</v>
      </c>
      <c r="R149" s="0" t="n">
        <f aca="false">Tarif_avec_Préparation_Commande!F149</f>
        <v>0</v>
      </c>
      <c r="S149" s="95" t="n">
        <f aca="false">Tarif_avec_Préparation_Commande!G149</f>
        <v>0</v>
      </c>
      <c r="T149" s="0" t="n">
        <f aca="false">Tarif_avec_Préparation_Commande!H149</f>
        <v>0</v>
      </c>
      <c r="U149" s="95" t="n">
        <f aca="false">Tarif_avec_Préparation_Commande!I149</f>
        <v>0</v>
      </c>
    </row>
    <row r="150" customFormat="false" ht="12.8" hidden="false" customHeight="false" outlineLevel="0" collapsed="false">
      <c r="A150" s="90" t="n">
        <f aca="false">N150</f>
        <v>0</v>
      </c>
      <c r="B150" s="0" t="str">
        <f aca="false">"CTR"&amp;N150</f>
        <v>CTR0</v>
      </c>
      <c r="C150" s="0" t="n">
        <f aca="false">SUMIF(Bon_de_Commande!O$24:O$982,A150,Bon_de_Commande!C$24:C$982)</f>
        <v>0</v>
      </c>
      <c r="J150" s="90" t="n">
        <f aca="false">IF(AND($H150&lt;&gt;0, $C150&gt;=$H150),V150,IF(AND($G150&lt;&gt;0,$C150&gt;=$G150),T150,IF(AND($F150&lt;&gt;0,$C150&gt;=$F150),R150,IF(AND($E150&lt;&gt;0,$C150&gt;=$E150),P150,N150))))</f>
        <v>0</v>
      </c>
      <c r="K150" s="95" t="n">
        <f aca="false">IF(AND($H150&lt;&gt;0, $C150&gt;=$H150),W150,IF(AND($G150&lt;&gt;0,$C150&gt;=$G150),U150,IF(AND($F150&lt;&gt;0,$C150&gt;=$F150),S150,IF(AND($E150&lt;&gt;0,$C150&gt;=$E150),Q150,O150))))</f>
        <v>0</v>
      </c>
      <c r="M150" s="0" t="n">
        <f aca="false">Tarif_avec_Préparation_Commande!A150</f>
        <v>0</v>
      </c>
      <c r="N150" s="0" t="n">
        <f aca="false">Tarif_avec_Préparation_Commande!B150</f>
        <v>0</v>
      </c>
      <c r="O150" s="95" t="n">
        <f aca="false">Tarif_avec_Préparation_Commande!C150</f>
        <v>0</v>
      </c>
      <c r="P150" s="0" t="n">
        <f aca="false">Tarif_avec_Préparation_Commande!D150</f>
        <v>0</v>
      </c>
      <c r="Q150" s="95" t="n">
        <f aca="false">Tarif_avec_Préparation_Commande!E150</f>
        <v>0</v>
      </c>
      <c r="R150" s="0" t="n">
        <f aca="false">Tarif_avec_Préparation_Commande!F150</f>
        <v>0</v>
      </c>
      <c r="S150" s="95" t="n">
        <f aca="false">Tarif_avec_Préparation_Commande!G150</f>
        <v>0</v>
      </c>
      <c r="T150" s="0" t="n">
        <f aca="false">Tarif_avec_Préparation_Commande!H150</f>
        <v>0</v>
      </c>
      <c r="U150" s="95" t="n">
        <f aca="false">Tarif_avec_Préparation_Commande!I150</f>
        <v>0</v>
      </c>
    </row>
    <row r="151" customFormat="false" ht="12.8" hidden="false" customHeight="false" outlineLevel="0" collapsed="false">
      <c r="A151" s="90" t="n">
        <f aca="false">N151</f>
        <v>0</v>
      </c>
      <c r="B151" s="0" t="str">
        <f aca="false">"CTR"&amp;N151</f>
        <v>CTR0</v>
      </c>
      <c r="C151" s="0" t="n">
        <f aca="false">SUMIF(Bon_de_Commande!O$24:O$982,A151,Bon_de_Commande!C$24:C$982)</f>
        <v>0</v>
      </c>
      <c r="J151" s="90" t="n">
        <f aca="false">IF(AND($H151&lt;&gt;0, $C151&gt;=$H151),V151,IF(AND($G151&lt;&gt;0,$C151&gt;=$G151),T151,IF(AND($F151&lt;&gt;0,$C151&gt;=$F151),R151,IF(AND($E151&lt;&gt;0,$C151&gt;=$E151),P151,N151))))</f>
        <v>0</v>
      </c>
      <c r="K151" s="95" t="n">
        <f aca="false">IF(AND($H151&lt;&gt;0, $C151&gt;=$H151),W151,IF(AND($G151&lt;&gt;0,$C151&gt;=$G151),U151,IF(AND($F151&lt;&gt;0,$C151&gt;=$F151),S151,IF(AND($E151&lt;&gt;0,$C151&gt;=$E151),Q151,O151))))</f>
        <v>0</v>
      </c>
      <c r="M151" s="0" t="n">
        <f aca="false">Tarif_avec_Préparation_Commande!A151</f>
        <v>0</v>
      </c>
      <c r="N151" s="0" t="n">
        <f aca="false">Tarif_avec_Préparation_Commande!B151</f>
        <v>0</v>
      </c>
      <c r="O151" s="95" t="n">
        <f aca="false">Tarif_avec_Préparation_Commande!C151</f>
        <v>0</v>
      </c>
      <c r="P151" s="0" t="n">
        <f aca="false">Tarif_avec_Préparation_Commande!D151</f>
        <v>0</v>
      </c>
      <c r="Q151" s="95" t="n">
        <f aca="false">Tarif_avec_Préparation_Commande!E151</f>
        <v>0</v>
      </c>
      <c r="R151" s="0" t="n">
        <f aca="false">Tarif_avec_Préparation_Commande!F151</f>
        <v>0</v>
      </c>
      <c r="S151" s="95" t="n">
        <f aca="false">Tarif_avec_Préparation_Commande!G151</f>
        <v>0</v>
      </c>
      <c r="T151" s="0" t="n">
        <f aca="false">Tarif_avec_Préparation_Commande!H151</f>
        <v>0</v>
      </c>
      <c r="U151" s="95" t="n">
        <f aca="false">Tarif_avec_Préparation_Commande!I151</f>
        <v>0</v>
      </c>
    </row>
    <row r="152" customFormat="false" ht="12.8" hidden="false" customHeight="false" outlineLevel="0" collapsed="false">
      <c r="A152" s="90" t="n">
        <f aca="false">N152</f>
        <v>0</v>
      </c>
      <c r="B152" s="0" t="str">
        <f aca="false">"CTR"&amp;N152</f>
        <v>CTR0</v>
      </c>
      <c r="C152" s="0" t="n">
        <f aca="false">SUMIF(Bon_de_Commande!O$24:O$982,A152,Bon_de_Commande!C$24:C$982)</f>
        <v>0</v>
      </c>
      <c r="J152" s="90" t="n">
        <f aca="false">IF(AND($H152&lt;&gt;0, $C152&gt;=$H152),V152,IF(AND($G152&lt;&gt;0,$C152&gt;=$G152),T152,IF(AND($F152&lt;&gt;0,$C152&gt;=$F152),R152,IF(AND($E152&lt;&gt;0,$C152&gt;=$E152),P152,N152))))</f>
        <v>0</v>
      </c>
      <c r="K152" s="95" t="n">
        <f aca="false">IF(AND($H152&lt;&gt;0, $C152&gt;=$H152),W152,IF(AND($G152&lt;&gt;0,$C152&gt;=$G152),U152,IF(AND($F152&lt;&gt;0,$C152&gt;=$F152),S152,IF(AND($E152&lt;&gt;0,$C152&gt;=$E152),Q152,O152))))</f>
        <v>0</v>
      </c>
      <c r="M152" s="0" t="n">
        <f aca="false">Tarif_avec_Préparation_Commande!A152</f>
        <v>0</v>
      </c>
      <c r="N152" s="0" t="n">
        <f aca="false">Tarif_avec_Préparation_Commande!B152</f>
        <v>0</v>
      </c>
      <c r="O152" s="95" t="n">
        <f aca="false">Tarif_avec_Préparation_Commande!C152</f>
        <v>0</v>
      </c>
      <c r="P152" s="0" t="n">
        <f aca="false">Tarif_avec_Préparation_Commande!D152</f>
        <v>0</v>
      </c>
      <c r="Q152" s="95" t="n">
        <f aca="false">Tarif_avec_Préparation_Commande!E152</f>
        <v>0</v>
      </c>
      <c r="R152" s="0" t="n">
        <f aca="false">Tarif_avec_Préparation_Commande!F152</f>
        <v>0</v>
      </c>
      <c r="S152" s="95" t="n">
        <f aca="false">Tarif_avec_Préparation_Commande!G152</f>
        <v>0</v>
      </c>
      <c r="T152" s="0" t="n">
        <f aca="false">Tarif_avec_Préparation_Commande!H152</f>
        <v>0</v>
      </c>
      <c r="U152" s="95" t="n">
        <f aca="false">Tarif_avec_Préparation_Commande!I152</f>
        <v>0</v>
      </c>
    </row>
    <row r="153" customFormat="false" ht="12.8" hidden="false" customHeight="false" outlineLevel="0" collapsed="false">
      <c r="A153" s="90" t="n">
        <f aca="false">N153</f>
        <v>0</v>
      </c>
      <c r="B153" s="0" t="str">
        <f aca="false">"CTR"&amp;N153</f>
        <v>CTR0</v>
      </c>
      <c r="C153" s="0" t="n">
        <f aca="false">SUMIF(Bon_de_Commande!O$24:O$982,A153,Bon_de_Commande!C$24:C$982)</f>
        <v>0</v>
      </c>
      <c r="J153" s="90" t="n">
        <f aca="false">IF(AND($H153&lt;&gt;0, $C153&gt;=$H153),V153,IF(AND($G153&lt;&gt;0,$C153&gt;=$G153),T153,IF(AND($F153&lt;&gt;0,$C153&gt;=$F153),R153,IF(AND($E153&lt;&gt;0,$C153&gt;=$E153),P153,N153))))</f>
        <v>0</v>
      </c>
      <c r="K153" s="95" t="n">
        <f aca="false">IF(AND($H153&lt;&gt;0, $C153&gt;=$H153),W153,IF(AND($G153&lt;&gt;0,$C153&gt;=$G153),U153,IF(AND($F153&lt;&gt;0,$C153&gt;=$F153),S153,IF(AND($E153&lt;&gt;0,$C153&gt;=$E153),Q153,O153))))</f>
        <v>0</v>
      </c>
      <c r="M153" s="0" t="n">
        <f aca="false">Tarif_avec_Préparation_Commande!A153</f>
        <v>0</v>
      </c>
      <c r="N153" s="0" t="n">
        <f aca="false">Tarif_avec_Préparation_Commande!B153</f>
        <v>0</v>
      </c>
      <c r="O153" s="95" t="n">
        <f aca="false">Tarif_avec_Préparation_Commande!C153</f>
        <v>0</v>
      </c>
      <c r="P153" s="0" t="n">
        <f aca="false">Tarif_avec_Préparation_Commande!D153</f>
        <v>0</v>
      </c>
      <c r="Q153" s="95" t="n">
        <f aca="false">Tarif_avec_Préparation_Commande!E153</f>
        <v>0</v>
      </c>
      <c r="R153" s="0" t="n">
        <f aca="false">Tarif_avec_Préparation_Commande!F153</f>
        <v>0</v>
      </c>
      <c r="S153" s="95" t="n">
        <f aca="false">Tarif_avec_Préparation_Commande!G153</f>
        <v>0</v>
      </c>
      <c r="T153" s="0" t="n">
        <f aca="false">Tarif_avec_Préparation_Commande!H153</f>
        <v>0</v>
      </c>
      <c r="U153" s="95" t="n">
        <f aca="false">Tarif_avec_Préparation_Commande!I153</f>
        <v>0</v>
      </c>
    </row>
    <row r="154" customFormat="false" ht="12.8" hidden="false" customHeight="false" outlineLevel="0" collapsed="false">
      <c r="A154" s="90" t="n">
        <f aca="false">N154</f>
        <v>0</v>
      </c>
      <c r="B154" s="0" t="str">
        <f aca="false">"CTR"&amp;N154</f>
        <v>CTR0</v>
      </c>
      <c r="C154" s="0" t="n">
        <f aca="false">SUMIF(Bon_de_Commande!O$24:O$982,A154,Bon_de_Commande!C$24:C$982)</f>
        <v>0</v>
      </c>
      <c r="J154" s="90" t="n">
        <f aca="false">IF(AND($H154&lt;&gt;0, $C154&gt;=$H154),V154,IF(AND($G154&lt;&gt;0,$C154&gt;=$G154),T154,IF(AND($F154&lt;&gt;0,$C154&gt;=$F154),R154,IF(AND($E154&lt;&gt;0,$C154&gt;=$E154),P154,N154))))</f>
        <v>0</v>
      </c>
      <c r="K154" s="95" t="n">
        <f aca="false">IF(AND($H154&lt;&gt;0, $C154&gt;=$H154),W154,IF(AND($G154&lt;&gt;0,$C154&gt;=$G154),U154,IF(AND($F154&lt;&gt;0,$C154&gt;=$F154),S154,IF(AND($E154&lt;&gt;0,$C154&gt;=$E154),Q154,O154))))</f>
        <v>0</v>
      </c>
      <c r="M154" s="0" t="n">
        <f aca="false">Tarif_avec_Préparation_Commande!A154</f>
        <v>0</v>
      </c>
      <c r="N154" s="0" t="n">
        <f aca="false">Tarif_avec_Préparation_Commande!B154</f>
        <v>0</v>
      </c>
      <c r="O154" s="95" t="n">
        <f aca="false">Tarif_avec_Préparation_Commande!C154</f>
        <v>0</v>
      </c>
      <c r="P154" s="0" t="n">
        <f aca="false">Tarif_avec_Préparation_Commande!D154</f>
        <v>0</v>
      </c>
      <c r="Q154" s="95" t="n">
        <f aca="false">Tarif_avec_Préparation_Commande!E154</f>
        <v>0</v>
      </c>
      <c r="R154" s="0" t="n">
        <f aca="false">Tarif_avec_Préparation_Commande!F154</f>
        <v>0</v>
      </c>
      <c r="S154" s="95" t="n">
        <f aca="false">Tarif_avec_Préparation_Commande!G154</f>
        <v>0</v>
      </c>
      <c r="T154" s="0" t="n">
        <f aca="false">Tarif_avec_Préparation_Commande!H154</f>
        <v>0</v>
      </c>
      <c r="U154" s="95" t="n">
        <f aca="false">Tarif_avec_Préparation_Commande!I154</f>
        <v>0</v>
      </c>
    </row>
    <row r="155" customFormat="false" ht="12.8" hidden="false" customHeight="false" outlineLevel="0" collapsed="false">
      <c r="A155" s="90" t="n">
        <f aca="false">N155</f>
        <v>0</v>
      </c>
      <c r="B155" s="0" t="str">
        <f aca="false">"CTR"&amp;N155</f>
        <v>CTR0</v>
      </c>
      <c r="C155" s="0" t="n">
        <f aca="false">SUMIF(Bon_de_Commande!O$24:O$982,A155,Bon_de_Commande!C$24:C$982)</f>
        <v>0</v>
      </c>
      <c r="J155" s="90" t="n">
        <f aca="false">IF(AND($H155&lt;&gt;0, $C155&gt;=$H155),V155,IF(AND($G155&lt;&gt;0,$C155&gt;=$G155),T155,IF(AND($F155&lt;&gt;0,$C155&gt;=$F155),R155,IF(AND($E155&lt;&gt;0,$C155&gt;=$E155),P155,N155))))</f>
        <v>0</v>
      </c>
      <c r="K155" s="95" t="n">
        <f aca="false">IF(AND($H155&lt;&gt;0, $C155&gt;=$H155),W155,IF(AND($G155&lt;&gt;0,$C155&gt;=$G155),U155,IF(AND($F155&lt;&gt;0,$C155&gt;=$F155),S155,IF(AND($E155&lt;&gt;0,$C155&gt;=$E155),Q155,O155))))</f>
        <v>0</v>
      </c>
      <c r="M155" s="0" t="n">
        <f aca="false">Tarif_avec_Préparation_Commande!A155</f>
        <v>0</v>
      </c>
      <c r="N155" s="0" t="n">
        <f aca="false">Tarif_avec_Préparation_Commande!B155</f>
        <v>0</v>
      </c>
      <c r="O155" s="95" t="n">
        <f aca="false">Tarif_avec_Préparation_Commande!C155</f>
        <v>0</v>
      </c>
      <c r="P155" s="0" t="n">
        <f aca="false">Tarif_avec_Préparation_Commande!D155</f>
        <v>0</v>
      </c>
      <c r="Q155" s="95" t="n">
        <f aca="false">Tarif_avec_Préparation_Commande!E155</f>
        <v>0</v>
      </c>
      <c r="R155" s="0" t="n">
        <f aca="false">Tarif_avec_Préparation_Commande!F155</f>
        <v>0</v>
      </c>
      <c r="S155" s="95" t="n">
        <f aca="false">Tarif_avec_Préparation_Commande!G155</f>
        <v>0</v>
      </c>
      <c r="T155" s="0" t="n">
        <f aca="false">Tarif_avec_Préparation_Commande!H155</f>
        <v>0</v>
      </c>
      <c r="U155" s="95" t="n">
        <f aca="false">Tarif_avec_Préparation_Commande!I155</f>
        <v>0</v>
      </c>
    </row>
    <row r="156" customFormat="false" ht="12.8" hidden="false" customHeight="false" outlineLevel="0" collapsed="false">
      <c r="A156" s="90" t="n">
        <f aca="false">N156</f>
        <v>0</v>
      </c>
      <c r="B156" s="0" t="str">
        <f aca="false">"CTR"&amp;N156</f>
        <v>CTR0</v>
      </c>
      <c r="C156" s="0" t="n">
        <f aca="false">SUMIF(Bon_de_Commande!O$24:O$982,A156,Bon_de_Commande!C$24:C$982)</f>
        <v>0</v>
      </c>
      <c r="J156" s="90" t="n">
        <f aca="false">IF(AND($H156&lt;&gt;0, $C156&gt;=$H156),V156,IF(AND($G156&lt;&gt;0,$C156&gt;=$G156),T156,IF(AND($F156&lt;&gt;0,$C156&gt;=$F156),R156,IF(AND($E156&lt;&gt;0,$C156&gt;=$E156),P156,N156))))</f>
        <v>0</v>
      </c>
      <c r="K156" s="95" t="n">
        <f aca="false">IF(AND($H156&lt;&gt;0, $C156&gt;=$H156),W156,IF(AND($G156&lt;&gt;0,$C156&gt;=$G156),U156,IF(AND($F156&lt;&gt;0,$C156&gt;=$F156),S156,IF(AND($E156&lt;&gt;0,$C156&gt;=$E156),Q156,O156))))</f>
        <v>0</v>
      </c>
      <c r="M156" s="0" t="n">
        <f aca="false">Tarif_avec_Préparation_Commande!A156</f>
        <v>0</v>
      </c>
      <c r="N156" s="0" t="n">
        <f aca="false">Tarif_avec_Préparation_Commande!B156</f>
        <v>0</v>
      </c>
      <c r="O156" s="95" t="n">
        <f aca="false">Tarif_avec_Préparation_Commande!C156</f>
        <v>0</v>
      </c>
      <c r="P156" s="0" t="n">
        <f aca="false">Tarif_avec_Préparation_Commande!D156</f>
        <v>0</v>
      </c>
      <c r="Q156" s="95" t="n">
        <f aca="false">Tarif_avec_Préparation_Commande!E156</f>
        <v>0</v>
      </c>
      <c r="R156" s="0" t="n">
        <f aca="false">Tarif_avec_Préparation_Commande!F156</f>
        <v>0</v>
      </c>
      <c r="S156" s="95" t="n">
        <f aca="false">Tarif_avec_Préparation_Commande!G156</f>
        <v>0</v>
      </c>
      <c r="T156" s="0" t="n">
        <f aca="false">Tarif_avec_Préparation_Commande!H156</f>
        <v>0</v>
      </c>
      <c r="U156" s="95" t="n">
        <f aca="false">Tarif_avec_Préparation_Commande!I156</f>
        <v>0</v>
      </c>
    </row>
    <row r="157" customFormat="false" ht="12.8" hidden="false" customHeight="false" outlineLevel="0" collapsed="false">
      <c r="A157" s="90" t="n">
        <f aca="false">N157</f>
        <v>0</v>
      </c>
      <c r="B157" s="0" t="str">
        <f aca="false">"CTR"&amp;N157</f>
        <v>CTR0</v>
      </c>
      <c r="C157" s="0" t="n">
        <f aca="false">SUMIF(Bon_de_Commande!O$24:O$982,A157,Bon_de_Commande!C$24:C$982)</f>
        <v>0</v>
      </c>
      <c r="J157" s="90" t="n">
        <f aca="false">IF(AND($H157&lt;&gt;0, $C157&gt;=$H157),V157,IF(AND($G157&lt;&gt;0,$C157&gt;=$G157),T157,IF(AND($F157&lt;&gt;0,$C157&gt;=$F157),R157,IF(AND($E157&lt;&gt;0,$C157&gt;=$E157),P157,N157))))</f>
        <v>0</v>
      </c>
      <c r="K157" s="95" t="n">
        <f aca="false">IF(AND($H157&lt;&gt;0, $C157&gt;=$H157),W157,IF(AND($G157&lt;&gt;0,$C157&gt;=$G157),U157,IF(AND($F157&lt;&gt;0,$C157&gt;=$F157),S157,IF(AND($E157&lt;&gt;0,$C157&gt;=$E157),Q157,O157))))</f>
        <v>0</v>
      </c>
      <c r="M157" s="0" t="n">
        <f aca="false">Tarif_avec_Préparation_Commande!A157</f>
        <v>0</v>
      </c>
      <c r="N157" s="0" t="n">
        <f aca="false">Tarif_avec_Préparation_Commande!B157</f>
        <v>0</v>
      </c>
      <c r="O157" s="95" t="n">
        <f aca="false">Tarif_avec_Préparation_Commande!C157</f>
        <v>0</v>
      </c>
      <c r="P157" s="0" t="n">
        <f aca="false">Tarif_avec_Préparation_Commande!D157</f>
        <v>0</v>
      </c>
      <c r="Q157" s="95" t="n">
        <f aca="false">Tarif_avec_Préparation_Commande!E157</f>
        <v>0</v>
      </c>
      <c r="R157" s="0" t="n">
        <f aca="false">Tarif_avec_Préparation_Commande!F157</f>
        <v>0</v>
      </c>
      <c r="S157" s="95" t="n">
        <f aca="false">Tarif_avec_Préparation_Commande!G157</f>
        <v>0</v>
      </c>
      <c r="T157" s="0" t="n">
        <f aca="false">Tarif_avec_Préparation_Commande!H157</f>
        <v>0</v>
      </c>
      <c r="U157" s="95" t="n">
        <f aca="false">Tarif_avec_Préparation_Commande!I157</f>
        <v>0</v>
      </c>
    </row>
    <row r="158" customFormat="false" ht="12.8" hidden="false" customHeight="false" outlineLevel="0" collapsed="false">
      <c r="A158" s="90" t="n">
        <f aca="false">N158</f>
        <v>0</v>
      </c>
      <c r="B158" s="0" t="str">
        <f aca="false">"CTR"&amp;N158</f>
        <v>CTR0</v>
      </c>
      <c r="C158" s="0" t="n">
        <f aca="false">SUMIF(Bon_de_Commande!O$24:O$982,A158,Bon_de_Commande!C$24:C$982)</f>
        <v>0</v>
      </c>
      <c r="J158" s="90" t="n">
        <f aca="false">IF(AND($H158&lt;&gt;0, $C158&gt;=$H158),V158,IF(AND($G158&lt;&gt;0,$C158&gt;=$G158),T158,IF(AND($F158&lt;&gt;0,$C158&gt;=$F158),R158,IF(AND($E158&lt;&gt;0,$C158&gt;=$E158),P158,N158))))</f>
        <v>0</v>
      </c>
      <c r="K158" s="95" t="n">
        <f aca="false">IF(AND($H158&lt;&gt;0, $C158&gt;=$H158),W158,IF(AND($G158&lt;&gt;0,$C158&gt;=$G158),U158,IF(AND($F158&lt;&gt;0,$C158&gt;=$F158),S158,IF(AND($E158&lt;&gt;0,$C158&gt;=$E158),Q158,O158))))</f>
        <v>0</v>
      </c>
      <c r="M158" s="0" t="n">
        <f aca="false">Tarif_avec_Préparation_Commande!A158</f>
        <v>0</v>
      </c>
      <c r="N158" s="0" t="n">
        <f aca="false">Tarif_avec_Préparation_Commande!B158</f>
        <v>0</v>
      </c>
      <c r="O158" s="95" t="n">
        <f aca="false">Tarif_avec_Préparation_Commande!C158</f>
        <v>0</v>
      </c>
      <c r="P158" s="0" t="n">
        <f aca="false">Tarif_avec_Préparation_Commande!D158</f>
        <v>0</v>
      </c>
      <c r="Q158" s="95" t="n">
        <f aca="false">Tarif_avec_Préparation_Commande!E158</f>
        <v>0</v>
      </c>
      <c r="R158" s="0" t="n">
        <f aca="false">Tarif_avec_Préparation_Commande!F158</f>
        <v>0</v>
      </c>
      <c r="S158" s="95" t="n">
        <f aca="false">Tarif_avec_Préparation_Commande!G158</f>
        <v>0</v>
      </c>
      <c r="T158" s="0" t="n">
        <f aca="false">Tarif_avec_Préparation_Commande!H158</f>
        <v>0</v>
      </c>
      <c r="U158" s="95" t="n">
        <f aca="false">Tarif_avec_Préparation_Commande!I158</f>
        <v>0</v>
      </c>
    </row>
    <row r="159" customFormat="false" ht="12.8" hidden="false" customHeight="false" outlineLevel="0" collapsed="false">
      <c r="A159" s="90" t="n">
        <f aca="false">N159</f>
        <v>0</v>
      </c>
      <c r="B159" s="0" t="str">
        <f aca="false">"CTR"&amp;N159</f>
        <v>CTR0</v>
      </c>
      <c r="C159" s="0" t="n">
        <f aca="false">SUMIF(Bon_de_Commande!O$24:O$982,A159,Bon_de_Commande!C$24:C$982)</f>
        <v>0</v>
      </c>
      <c r="J159" s="90" t="n">
        <f aca="false">IF(AND($H159&lt;&gt;0, $C159&gt;=$H159),V159,IF(AND($G159&lt;&gt;0,$C159&gt;=$G159),T159,IF(AND($F159&lt;&gt;0,$C159&gt;=$F159),R159,IF(AND($E159&lt;&gt;0,$C159&gt;=$E159),P159,N159))))</f>
        <v>0</v>
      </c>
      <c r="K159" s="95" t="n">
        <f aca="false">IF(AND($H159&lt;&gt;0, $C159&gt;=$H159),W159,IF(AND($G159&lt;&gt;0,$C159&gt;=$G159),U159,IF(AND($F159&lt;&gt;0,$C159&gt;=$F159),S159,IF(AND($E159&lt;&gt;0,$C159&gt;=$E159),Q159,O159))))</f>
        <v>0</v>
      </c>
      <c r="M159" s="0" t="n">
        <f aca="false">Tarif_avec_Préparation_Commande!A159</f>
        <v>0</v>
      </c>
      <c r="N159" s="0" t="n">
        <f aca="false">Tarif_avec_Préparation_Commande!B159</f>
        <v>0</v>
      </c>
      <c r="O159" s="95" t="n">
        <f aca="false">Tarif_avec_Préparation_Commande!C159</f>
        <v>0</v>
      </c>
      <c r="P159" s="0" t="n">
        <f aca="false">Tarif_avec_Préparation_Commande!D159</f>
        <v>0</v>
      </c>
      <c r="Q159" s="95" t="n">
        <f aca="false">Tarif_avec_Préparation_Commande!E159</f>
        <v>0</v>
      </c>
      <c r="R159" s="0" t="n">
        <f aca="false">Tarif_avec_Préparation_Commande!F159</f>
        <v>0</v>
      </c>
      <c r="S159" s="95" t="n">
        <f aca="false">Tarif_avec_Préparation_Commande!G159</f>
        <v>0</v>
      </c>
      <c r="T159" s="0" t="n">
        <f aca="false">Tarif_avec_Préparation_Commande!H159</f>
        <v>0</v>
      </c>
      <c r="U159" s="95" t="n">
        <f aca="false">Tarif_avec_Préparation_Commande!I159</f>
        <v>0</v>
      </c>
    </row>
    <row r="160" customFormat="false" ht="12.8" hidden="false" customHeight="false" outlineLevel="0" collapsed="false">
      <c r="A160" s="90" t="n">
        <f aca="false">N160</f>
        <v>0</v>
      </c>
      <c r="B160" s="0" t="str">
        <f aca="false">"CTR"&amp;N160</f>
        <v>CTR0</v>
      </c>
      <c r="C160" s="0" t="n">
        <f aca="false">SUMIF(Bon_de_Commande!O$24:O$982,A160,Bon_de_Commande!C$24:C$982)</f>
        <v>0</v>
      </c>
      <c r="J160" s="90" t="n">
        <f aca="false">IF(AND($H160&lt;&gt;0, $C160&gt;=$H160),V160,IF(AND($G160&lt;&gt;0,$C160&gt;=$G160),T160,IF(AND($F160&lt;&gt;0,$C160&gt;=$F160),R160,IF(AND($E160&lt;&gt;0,$C160&gt;=$E160),P160,N160))))</f>
        <v>0</v>
      </c>
      <c r="K160" s="95" t="n">
        <f aca="false">IF(AND($H160&lt;&gt;0, $C160&gt;=$H160),W160,IF(AND($G160&lt;&gt;0,$C160&gt;=$G160),U160,IF(AND($F160&lt;&gt;0,$C160&gt;=$F160),S160,IF(AND($E160&lt;&gt;0,$C160&gt;=$E160),Q160,O160))))</f>
        <v>0</v>
      </c>
      <c r="M160" s="0" t="n">
        <f aca="false">Tarif_avec_Préparation_Commande!A160</f>
        <v>0</v>
      </c>
      <c r="N160" s="0" t="n">
        <f aca="false">Tarif_avec_Préparation_Commande!B160</f>
        <v>0</v>
      </c>
      <c r="O160" s="95" t="n">
        <f aca="false">Tarif_avec_Préparation_Commande!C160</f>
        <v>0</v>
      </c>
      <c r="P160" s="0" t="n">
        <f aca="false">Tarif_avec_Préparation_Commande!D160</f>
        <v>0</v>
      </c>
      <c r="Q160" s="95" t="n">
        <f aca="false">Tarif_avec_Préparation_Commande!E160</f>
        <v>0</v>
      </c>
      <c r="R160" s="0" t="n">
        <f aca="false">Tarif_avec_Préparation_Commande!F160</f>
        <v>0</v>
      </c>
      <c r="S160" s="95" t="n">
        <f aca="false">Tarif_avec_Préparation_Commande!G160</f>
        <v>0</v>
      </c>
      <c r="T160" s="0" t="n">
        <f aca="false">Tarif_avec_Préparation_Commande!H160</f>
        <v>0</v>
      </c>
      <c r="U160" s="95" t="n">
        <f aca="false">Tarif_avec_Préparation_Commande!I160</f>
        <v>0</v>
      </c>
    </row>
    <row r="161" customFormat="false" ht="12.8" hidden="false" customHeight="false" outlineLevel="0" collapsed="false">
      <c r="A161" s="90" t="n">
        <f aca="false">N161</f>
        <v>0</v>
      </c>
      <c r="B161" s="0" t="str">
        <f aca="false">"CTR"&amp;N161</f>
        <v>CTR0</v>
      </c>
      <c r="C161" s="0" t="n">
        <f aca="false">SUMIF(Bon_de_Commande!O$24:O$982,A161,Bon_de_Commande!C$24:C$982)</f>
        <v>0</v>
      </c>
      <c r="J161" s="90" t="n">
        <f aca="false">IF(AND($H161&lt;&gt;0, $C161&gt;=$H161),V161,IF(AND($G161&lt;&gt;0,$C161&gt;=$G161),T161,IF(AND($F161&lt;&gt;0,$C161&gt;=$F161),R161,IF(AND($E161&lt;&gt;0,$C161&gt;=$E161),P161,N161))))</f>
        <v>0</v>
      </c>
      <c r="K161" s="95" t="n">
        <f aca="false">IF(AND($H161&lt;&gt;0, $C161&gt;=$H161),W161,IF(AND($G161&lt;&gt;0,$C161&gt;=$G161),U161,IF(AND($F161&lt;&gt;0,$C161&gt;=$F161),S161,IF(AND($E161&lt;&gt;0,$C161&gt;=$E161),Q161,O161))))</f>
        <v>0</v>
      </c>
      <c r="M161" s="0" t="n">
        <f aca="false">Tarif_avec_Préparation_Commande!A161</f>
        <v>0</v>
      </c>
      <c r="N161" s="0" t="n">
        <f aca="false">Tarif_avec_Préparation_Commande!B161</f>
        <v>0</v>
      </c>
      <c r="O161" s="95" t="n">
        <f aca="false">Tarif_avec_Préparation_Commande!C161</f>
        <v>0</v>
      </c>
      <c r="P161" s="0" t="n">
        <f aca="false">Tarif_avec_Préparation_Commande!D161</f>
        <v>0</v>
      </c>
      <c r="Q161" s="95" t="n">
        <f aca="false">Tarif_avec_Préparation_Commande!E161</f>
        <v>0</v>
      </c>
      <c r="R161" s="0" t="n">
        <f aca="false">Tarif_avec_Préparation_Commande!F161</f>
        <v>0</v>
      </c>
      <c r="S161" s="95" t="n">
        <f aca="false">Tarif_avec_Préparation_Commande!G161</f>
        <v>0</v>
      </c>
      <c r="T161" s="0" t="n">
        <f aca="false">Tarif_avec_Préparation_Commande!H161</f>
        <v>0</v>
      </c>
      <c r="U161" s="95" t="n">
        <f aca="false">Tarif_avec_Préparation_Commande!I161</f>
        <v>0</v>
      </c>
    </row>
    <row r="162" customFormat="false" ht="12.8" hidden="false" customHeight="false" outlineLevel="0" collapsed="false">
      <c r="A162" s="90" t="n">
        <f aca="false">N162</f>
        <v>0</v>
      </c>
      <c r="B162" s="0" t="str">
        <f aca="false">"CTR"&amp;N162</f>
        <v>CTR0</v>
      </c>
      <c r="C162" s="0" t="n">
        <f aca="false">SUMIF(Bon_de_Commande!O$24:O$982,A162,Bon_de_Commande!C$24:C$982)</f>
        <v>0</v>
      </c>
      <c r="J162" s="90" t="n">
        <f aca="false">IF(AND($H162&lt;&gt;0, $C162&gt;=$H162),V162,IF(AND($G162&lt;&gt;0,$C162&gt;=$G162),T162,IF(AND($F162&lt;&gt;0,$C162&gt;=$F162),R162,IF(AND($E162&lt;&gt;0,$C162&gt;=$E162),P162,N162))))</f>
        <v>0</v>
      </c>
      <c r="K162" s="95" t="n">
        <f aca="false">IF(AND($H162&lt;&gt;0, $C162&gt;=$H162),W162,IF(AND($G162&lt;&gt;0,$C162&gt;=$G162),U162,IF(AND($F162&lt;&gt;0,$C162&gt;=$F162),S162,IF(AND($E162&lt;&gt;0,$C162&gt;=$E162),Q162,O162))))</f>
        <v>0</v>
      </c>
      <c r="M162" s="0" t="n">
        <f aca="false">Tarif_avec_Préparation_Commande!A162</f>
        <v>0</v>
      </c>
      <c r="N162" s="0" t="n">
        <f aca="false">Tarif_avec_Préparation_Commande!B162</f>
        <v>0</v>
      </c>
      <c r="O162" s="95" t="n">
        <f aca="false">Tarif_avec_Préparation_Commande!C162</f>
        <v>0</v>
      </c>
      <c r="P162" s="0" t="n">
        <f aca="false">Tarif_avec_Préparation_Commande!D162</f>
        <v>0</v>
      </c>
      <c r="Q162" s="95" t="n">
        <f aca="false">Tarif_avec_Préparation_Commande!E162</f>
        <v>0</v>
      </c>
      <c r="R162" s="0" t="n">
        <f aca="false">Tarif_avec_Préparation_Commande!F162</f>
        <v>0</v>
      </c>
      <c r="S162" s="95" t="n">
        <f aca="false">Tarif_avec_Préparation_Commande!G162</f>
        <v>0</v>
      </c>
      <c r="T162" s="0" t="n">
        <f aca="false">Tarif_avec_Préparation_Commande!H162</f>
        <v>0</v>
      </c>
      <c r="U162" s="95" t="n">
        <f aca="false">Tarif_avec_Préparation_Commande!I162</f>
        <v>0</v>
      </c>
    </row>
    <row r="163" customFormat="false" ht="12.8" hidden="false" customHeight="false" outlineLevel="0" collapsed="false">
      <c r="A163" s="90" t="n">
        <f aca="false">N163</f>
        <v>0</v>
      </c>
      <c r="B163" s="0" t="str">
        <f aca="false">"CTR"&amp;N163</f>
        <v>CTR0</v>
      </c>
      <c r="C163" s="0" t="n">
        <f aca="false">SUMIF(Bon_de_Commande!O$24:O$982,A163,Bon_de_Commande!C$24:C$982)</f>
        <v>0</v>
      </c>
      <c r="J163" s="90" t="n">
        <f aca="false">IF(AND($H163&lt;&gt;0, $C163&gt;=$H163),V163,IF(AND($G163&lt;&gt;0,$C163&gt;=$G163),T163,IF(AND($F163&lt;&gt;0,$C163&gt;=$F163),R163,IF(AND($E163&lt;&gt;0,$C163&gt;=$E163),P163,N163))))</f>
        <v>0</v>
      </c>
      <c r="K163" s="95" t="n">
        <f aca="false">IF(AND($H163&lt;&gt;0, $C163&gt;=$H163),W163,IF(AND($G163&lt;&gt;0,$C163&gt;=$G163),U163,IF(AND($F163&lt;&gt;0,$C163&gt;=$F163),S163,IF(AND($E163&lt;&gt;0,$C163&gt;=$E163),Q163,O163))))</f>
        <v>0</v>
      </c>
      <c r="M163" s="0" t="n">
        <f aca="false">Tarif_avec_Préparation_Commande!A163</f>
        <v>0</v>
      </c>
      <c r="N163" s="0" t="n">
        <f aca="false">Tarif_avec_Préparation_Commande!B163</f>
        <v>0</v>
      </c>
      <c r="O163" s="95" t="n">
        <f aca="false">Tarif_avec_Préparation_Commande!C163</f>
        <v>0</v>
      </c>
      <c r="P163" s="0" t="n">
        <f aca="false">Tarif_avec_Préparation_Commande!D163</f>
        <v>0</v>
      </c>
      <c r="Q163" s="95" t="n">
        <f aca="false">Tarif_avec_Préparation_Commande!E163</f>
        <v>0</v>
      </c>
      <c r="R163" s="0" t="n">
        <f aca="false">Tarif_avec_Préparation_Commande!F163</f>
        <v>0</v>
      </c>
      <c r="S163" s="95" t="n">
        <f aca="false">Tarif_avec_Préparation_Commande!G163</f>
        <v>0</v>
      </c>
      <c r="T163" s="0" t="n">
        <f aca="false">Tarif_avec_Préparation_Commande!H163</f>
        <v>0</v>
      </c>
      <c r="U163" s="95" t="n">
        <f aca="false">Tarif_avec_Préparation_Commande!I163</f>
        <v>0</v>
      </c>
    </row>
    <row r="164" customFormat="false" ht="12.8" hidden="false" customHeight="false" outlineLevel="0" collapsed="false">
      <c r="A164" s="90" t="n">
        <f aca="false">N164</f>
        <v>0</v>
      </c>
      <c r="B164" s="0" t="str">
        <f aca="false">"CTR"&amp;N164</f>
        <v>CTR0</v>
      </c>
      <c r="C164" s="0" t="n">
        <f aca="false">SUMIF(Bon_de_Commande!O$24:O$982,A164,Bon_de_Commande!C$24:C$982)</f>
        <v>0</v>
      </c>
      <c r="J164" s="90" t="n">
        <f aca="false">IF(AND($H164&lt;&gt;0, $C164&gt;=$H164),V164,IF(AND($G164&lt;&gt;0,$C164&gt;=$G164),T164,IF(AND($F164&lt;&gt;0,$C164&gt;=$F164),R164,IF(AND($E164&lt;&gt;0,$C164&gt;=$E164),P164,N164))))</f>
        <v>0</v>
      </c>
      <c r="K164" s="95" t="n">
        <f aca="false">IF(AND($H164&lt;&gt;0, $C164&gt;=$H164),W164,IF(AND($G164&lt;&gt;0,$C164&gt;=$G164),U164,IF(AND($F164&lt;&gt;0,$C164&gt;=$F164),S164,IF(AND($E164&lt;&gt;0,$C164&gt;=$E164),Q164,O164))))</f>
        <v>0</v>
      </c>
      <c r="M164" s="0" t="n">
        <f aca="false">Tarif_avec_Préparation_Commande!A164</f>
        <v>0</v>
      </c>
      <c r="N164" s="0" t="n">
        <f aca="false">Tarif_avec_Préparation_Commande!B164</f>
        <v>0</v>
      </c>
      <c r="O164" s="95" t="n">
        <f aca="false">Tarif_avec_Préparation_Commande!C164</f>
        <v>0</v>
      </c>
      <c r="P164" s="0" t="n">
        <f aca="false">Tarif_avec_Préparation_Commande!D164</f>
        <v>0</v>
      </c>
      <c r="Q164" s="95" t="n">
        <f aca="false">Tarif_avec_Préparation_Commande!E164</f>
        <v>0</v>
      </c>
      <c r="R164" s="0" t="n">
        <f aca="false">Tarif_avec_Préparation_Commande!F164</f>
        <v>0</v>
      </c>
      <c r="S164" s="95" t="n">
        <f aca="false">Tarif_avec_Préparation_Commande!G164</f>
        <v>0</v>
      </c>
      <c r="T164" s="0" t="n">
        <f aca="false">Tarif_avec_Préparation_Commande!H164</f>
        <v>0</v>
      </c>
      <c r="U164" s="95" t="n">
        <f aca="false">Tarif_avec_Préparation_Commande!I164</f>
        <v>0</v>
      </c>
    </row>
    <row r="165" customFormat="false" ht="12.8" hidden="false" customHeight="false" outlineLevel="0" collapsed="false">
      <c r="A165" s="90" t="n">
        <f aca="false">N165</f>
        <v>0</v>
      </c>
      <c r="B165" s="0" t="str">
        <f aca="false">"CTR"&amp;N165</f>
        <v>CTR0</v>
      </c>
      <c r="C165" s="0" t="n">
        <f aca="false">SUMIF(Bon_de_Commande!O$24:O$982,A165,Bon_de_Commande!C$24:C$982)</f>
        <v>0</v>
      </c>
      <c r="J165" s="90" t="n">
        <f aca="false">IF(AND($H165&lt;&gt;0, $C165&gt;=$H165),V165,IF(AND($G165&lt;&gt;0,$C165&gt;=$G165),T165,IF(AND($F165&lt;&gt;0,$C165&gt;=$F165),R165,IF(AND($E165&lt;&gt;0,$C165&gt;=$E165),P165,N165))))</f>
        <v>0</v>
      </c>
      <c r="K165" s="95" t="n">
        <f aca="false">IF(AND($H165&lt;&gt;0, $C165&gt;=$H165),W165,IF(AND($G165&lt;&gt;0,$C165&gt;=$G165),U165,IF(AND($F165&lt;&gt;0,$C165&gt;=$F165),S165,IF(AND($E165&lt;&gt;0,$C165&gt;=$E165),Q165,O165))))</f>
        <v>0</v>
      </c>
      <c r="M165" s="0" t="n">
        <f aca="false">Tarif_avec_Préparation_Commande!A165</f>
        <v>0</v>
      </c>
      <c r="N165" s="0" t="n">
        <f aca="false">Tarif_avec_Préparation_Commande!B165</f>
        <v>0</v>
      </c>
      <c r="O165" s="95" t="n">
        <f aca="false">Tarif_avec_Préparation_Commande!C165</f>
        <v>0</v>
      </c>
      <c r="P165" s="0" t="n">
        <f aca="false">Tarif_avec_Préparation_Commande!D165</f>
        <v>0</v>
      </c>
      <c r="Q165" s="95" t="n">
        <f aca="false">Tarif_avec_Préparation_Commande!E165</f>
        <v>0</v>
      </c>
      <c r="R165" s="0" t="n">
        <f aca="false">Tarif_avec_Préparation_Commande!F165</f>
        <v>0</v>
      </c>
      <c r="S165" s="95" t="n">
        <f aca="false">Tarif_avec_Préparation_Commande!G165</f>
        <v>0</v>
      </c>
      <c r="T165" s="0" t="n">
        <f aca="false">Tarif_avec_Préparation_Commande!H165</f>
        <v>0</v>
      </c>
      <c r="U165" s="95" t="n">
        <f aca="false">Tarif_avec_Préparation_Commande!I165</f>
        <v>0</v>
      </c>
    </row>
    <row r="166" customFormat="false" ht="12.8" hidden="false" customHeight="false" outlineLevel="0" collapsed="false">
      <c r="A166" s="90" t="n">
        <f aca="false">N166</f>
        <v>0</v>
      </c>
      <c r="B166" s="0" t="str">
        <f aca="false">"CTR"&amp;N166</f>
        <v>CTR0</v>
      </c>
      <c r="C166" s="0" t="n">
        <f aca="false">SUMIF(Bon_de_Commande!O$24:O$982,A166,Bon_de_Commande!C$24:C$982)</f>
        <v>0</v>
      </c>
      <c r="J166" s="90" t="n">
        <f aca="false">IF(AND($H166&lt;&gt;0, $C166&gt;=$H166),V166,IF(AND($G166&lt;&gt;0,$C166&gt;=$G166),T166,IF(AND($F166&lt;&gt;0,$C166&gt;=$F166),R166,IF(AND($E166&lt;&gt;0,$C166&gt;=$E166),P166,N166))))</f>
        <v>0</v>
      </c>
      <c r="K166" s="95" t="n">
        <f aca="false">IF(AND($H166&lt;&gt;0, $C166&gt;=$H166),W166,IF(AND($G166&lt;&gt;0,$C166&gt;=$G166),U166,IF(AND($F166&lt;&gt;0,$C166&gt;=$F166),S166,IF(AND($E166&lt;&gt;0,$C166&gt;=$E166),Q166,O166))))</f>
        <v>0</v>
      </c>
      <c r="M166" s="0" t="n">
        <f aca="false">Tarif_avec_Préparation_Commande!A166</f>
        <v>0</v>
      </c>
      <c r="N166" s="0" t="n">
        <f aca="false">Tarif_avec_Préparation_Commande!B166</f>
        <v>0</v>
      </c>
      <c r="O166" s="95" t="n">
        <f aca="false">Tarif_avec_Préparation_Commande!C166</f>
        <v>0</v>
      </c>
      <c r="P166" s="0" t="n">
        <f aca="false">Tarif_avec_Préparation_Commande!D166</f>
        <v>0</v>
      </c>
      <c r="Q166" s="95" t="n">
        <f aca="false">Tarif_avec_Préparation_Commande!E166</f>
        <v>0</v>
      </c>
      <c r="R166" s="0" t="n">
        <f aca="false">Tarif_avec_Préparation_Commande!F166</f>
        <v>0</v>
      </c>
      <c r="S166" s="95" t="n">
        <f aca="false">Tarif_avec_Préparation_Commande!G166</f>
        <v>0</v>
      </c>
      <c r="T166" s="0" t="n">
        <f aca="false">Tarif_avec_Préparation_Commande!H166</f>
        <v>0</v>
      </c>
      <c r="U166" s="95" t="n">
        <f aca="false">Tarif_avec_Préparation_Commande!I166</f>
        <v>0</v>
      </c>
    </row>
    <row r="167" customFormat="false" ht="12.8" hidden="false" customHeight="false" outlineLevel="0" collapsed="false">
      <c r="A167" s="90" t="n">
        <f aca="false">N167</f>
        <v>0</v>
      </c>
      <c r="B167" s="0" t="str">
        <f aca="false">"CTR"&amp;N167</f>
        <v>CTR0</v>
      </c>
      <c r="C167" s="0" t="n">
        <f aca="false">SUMIF(Bon_de_Commande!O$24:O$982,A167,Bon_de_Commande!C$24:C$982)</f>
        <v>0</v>
      </c>
      <c r="J167" s="90" t="n">
        <f aca="false">IF(AND($H167&lt;&gt;0, $C167&gt;=$H167),V167,IF(AND($G167&lt;&gt;0,$C167&gt;=$G167),T167,IF(AND($F167&lt;&gt;0,$C167&gt;=$F167),R167,IF(AND($E167&lt;&gt;0,$C167&gt;=$E167),P167,N167))))</f>
        <v>0</v>
      </c>
      <c r="K167" s="95" t="n">
        <f aca="false">IF(AND($H167&lt;&gt;0, $C167&gt;=$H167),W167,IF(AND($G167&lt;&gt;0,$C167&gt;=$G167),U167,IF(AND($F167&lt;&gt;0,$C167&gt;=$F167),S167,IF(AND($E167&lt;&gt;0,$C167&gt;=$E167),Q167,O167))))</f>
        <v>0</v>
      </c>
      <c r="M167" s="0" t="n">
        <f aca="false">Tarif_avec_Préparation_Commande!A167</f>
        <v>0</v>
      </c>
      <c r="N167" s="0" t="n">
        <f aca="false">Tarif_avec_Préparation_Commande!B167</f>
        <v>0</v>
      </c>
      <c r="O167" s="95" t="n">
        <f aca="false">Tarif_avec_Préparation_Commande!C167</f>
        <v>0</v>
      </c>
      <c r="P167" s="0" t="n">
        <f aca="false">Tarif_avec_Préparation_Commande!D167</f>
        <v>0</v>
      </c>
      <c r="Q167" s="95" t="n">
        <f aca="false">Tarif_avec_Préparation_Commande!E167</f>
        <v>0</v>
      </c>
      <c r="R167" s="0" t="n">
        <f aca="false">Tarif_avec_Préparation_Commande!F167</f>
        <v>0</v>
      </c>
      <c r="S167" s="95" t="n">
        <f aca="false">Tarif_avec_Préparation_Commande!G167</f>
        <v>0</v>
      </c>
      <c r="T167" s="0" t="n">
        <f aca="false">Tarif_avec_Préparation_Commande!H167</f>
        <v>0</v>
      </c>
      <c r="U167" s="95" t="n">
        <f aca="false">Tarif_avec_Préparation_Commande!I167</f>
        <v>0</v>
      </c>
    </row>
    <row r="168" customFormat="false" ht="12.8" hidden="false" customHeight="false" outlineLevel="0" collapsed="false">
      <c r="A168" s="90" t="n">
        <f aca="false">N168</f>
        <v>0</v>
      </c>
      <c r="B168" s="0" t="str">
        <f aca="false">"CTR"&amp;N168</f>
        <v>CTR0</v>
      </c>
      <c r="C168" s="0" t="n">
        <f aca="false">SUMIF(Bon_de_Commande!O$24:O$982,A168,Bon_de_Commande!C$24:C$982)</f>
        <v>0</v>
      </c>
      <c r="J168" s="90" t="n">
        <f aca="false">IF(AND($H168&lt;&gt;0, $C168&gt;=$H168),V168,IF(AND($G168&lt;&gt;0,$C168&gt;=$G168),T168,IF(AND($F168&lt;&gt;0,$C168&gt;=$F168),R168,IF(AND($E168&lt;&gt;0,$C168&gt;=$E168),P168,N168))))</f>
        <v>0</v>
      </c>
      <c r="K168" s="95" t="n">
        <f aca="false">IF(AND($H168&lt;&gt;0, $C168&gt;=$H168),W168,IF(AND($G168&lt;&gt;0,$C168&gt;=$G168),U168,IF(AND($F168&lt;&gt;0,$C168&gt;=$F168),S168,IF(AND($E168&lt;&gt;0,$C168&gt;=$E168),Q168,O168))))</f>
        <v>0</v>
      </c>
      <c r="M168" s="0" t="n">
        <f aca="false">Tarif_avec_Préparation_Commande!A168</f>
        <v>0</v>
      </c>
      <c r="N168" s="0" t="n">
        <f aca="false">Tarif_avec_Préparation_Commande!B168</f>
        <v>0</v>
      </c>
      <c r="O168" s="95" t="n">
        <f aca="false">Tarif_avec_Préparation_Commande!C168</f>
        <v>0</v>
      </c>
      <c r="P168" s="0" t="n">
        <f aca="false">Tarif_avec_Préparation_Commande!D168</f>
        <v>0</v>
      </c>
      <c r="Q168" s="95" t="n">
        <f aca="false">Tarif_avec_Préparation_Commande!E168</f>
        <v>0</v>
      </c>
      <c r="R168" s="0" t="n">
        <f aca="false">Tarif_avec_Préparation_Commande!F168</f>
        <v>0</v>
      </c>
      <c r="S168" s="95" t="n">
        <f aca="false">Tarif_avec_Préparation_Commande!G168</f>
        <v>0</v>
      </c>
      <c r="T168" s="0" t="n">
        <f aca="false">Tarif_avec_Préparation_Commande!H168</f>
        <v>0</v>
      </c>
      <c r="U168" s="95" t="n">
        <f aca="false">Tarif_avec_Préparation_Commande!I168</f>
        <v>0</v>
      </c>
    </row>
    <row r="169" customFormat="false" ht="12.8" hidden="false" customHeight="false" outlineLevel="0" collapsed="false">
      <c r="A169" s="90" t="n">
        <f aca="false">N169</f>
        <v>0</v>
      </c>
      <c r="B169" s="0" t="str">
        <f aca="false">"CTR"&amp;N169</f>
        <v>CTR0</v>
      </c>
      <c r="C169" s="0" t="n">
        <f aca="false">SUMIF(Bon_de_Commande!O$24:O$982,A169,Bon_de_Commande!C$24:C$982)</f>
        <v>0</v>
      </c>
      <c r="J169" s="90" t="n">
        <f aca="false">IF(AND($H169&lt;&gt;0, $C169&gt;=$H169),V169,IF(AND($G169&lt;&gt;0,$C169&gt;=$G169),T169,IF(AND($F169&lt;&gt;0,$C169&gt;=$F169),R169,IF(AND($E169&lt;&gt;0,$C169&gt;=$E169),P169,N169))))</f>
        <v>0</v>
      </c>
      <c r="K169" s="95" t="n">
        <f aca="false">IF(AND($H169&lt;&gt;0, $C169&gt;=$H169),W169,IF(AND($G169&lt;&gt;0,$C169&gt;=$G169),U169,IF(AND($F169&lt;&gt;0,$C169&gt;=$F169),S169,IF(AND($E169&lt;&gt;0,$C169&gt;=$E169),Q169,O169))))</f>
        <v>0</v>
      </c>
      <c r="M169" s="0" t="n">
        <f aca="false">Tarif_avec_Préparation_Commande!A169</f>
        <v>0</v>
      </c>
      <c r="N169" s="0" t="n">
        <f aca="false">Tarif_avec_Préparation_Commande!B169</f>
        <v>0</v>
      </c>
      <c r="O169" s="95" t="n">
        <f aca="false">Tarif_avec_Préparation_Commande!C169</f>
        <v>0</v>
      </c>
      <c r="P169" s="0" t="n">
        <f aca="false">Tarif_avec_Préparation_Commande!D169</f>
        <v>0</v>
      </c>
      <c r="Q169" s="95" t="n">
        <f aca="false">Tarif_avec_Préparation_Commande!E169</f>
        <v>0</v>
      </c>
      <c r="R169" s="0" t="n">
        <f aca="false">Tarif_avec_Préparation_Commande!F169</f>
        <v>0</v>
      </c>
      <c r="S169" s="95" t="n">
        <f aca="false">Tarif_avec_Préparation_Commande!G169</f>
        <v>0</v>
      </c>
      <c r="T169" s="0" t="n">
        <f aca="false">Tarif_avec_Préparation_Commande!H169</f>
        <v>0</v>
      </c>
      <c r="U169" s="95" t="n">
        <f aca="false">Tarif_avec_Préparation_Commande!I169</f>
        <v>0</v>
      </c>
    </row>
    <row r="170" customFormat="false" ht="12.8" hidden="false" customHeight="false" outlineLevel="0" collapsed="false">
      <c r="A170" s="90" t="n">
        <f aca="false">N170</f>
        <v>0</v>
      </c>
      <c r="B170" s="0" t="str">
        <f aca="false">"CTR"&amp;N170</f>
        <v>CTR0</v>
      </c>
      <c r="C170" s="0" t="n">
        <f aca="false">SUMIF(Bon_de_Commande!O$24:O$982,A170,Bon_de_Commande!C$24:C$982)</f>
        <v>0</v>
      </c>
      <c r="J170" s="90" t="n">
        <f aca="false">IF(AND($H170&lt;&gt;0, $C170&gt;=$H170),V170,IF(AND($G170&lt;&gt;0,$C170&gt;=$G170),T170,IF(AND($F170&lt;&gt;0,$C170&gt;=$F170),R170,IF(AND($E170&lt;&gt;0,$C170&gt;=$E170),P170,N170))))</f>
        <v>0</v>
      </c>
      <c r="K170" s="95" t="n">
        <f aca="false">IF(AND($H170&lt;&gt;0, $C170&gt;=$H170),W170,IF(AND($G170&lt;&gt;0,$C170&gt;=$G170),U170,IF(AND($F170&lt;&gt;0,$C170&gt;=$F170),S170,IF(AND($E170&lt;&gt;0,$C170&gt;=$E170),Q170,O170))))</f>
        <v>0</v>
      </c>
      <c r="M170" s="0" t="n">
        <f aca="false">Tarif_avec_Préparation_Commande!A170</f>
        <v>0</v>
      </c>
      <c r="N170" s="0" t="n">
        <f aca="false">Tarif_avec_Préparation_Commande!B170</f>
        <v>0</v>
      </c>
      <c r="O170" s="95" t="n">
        <f aca="false">Tarif_avec_Préparation_Commande!C170</f>
        <v>0</v>
      </c>
      <c r="P170" s="0" t="n">
        <f aca="false">Tarif_avec_Préparation_Commande!D170</f>
        <v>0</v>
      </c>
      <c r="Q170" s="95" t="n">
        <f aca="false">Tarif_avec_Préparation_Commande!E170</f>
        <v>0</v>
      </c>
      <c r="R170" s="0" t="n">
        <f aca="false">Tarif_avec_Préparation_Commande!F170</f>
        <v>0</v>
      </c>
      <c r="S170" s="95" t="n">
        <f aca="false">Tarif_avec_Préparation_Commande!G170</f>
        <v>0</v>
      </c>
      <c r="T170" s="0" t="n">
        <f aca="false">Tarif_avec_Préparation_Commande!H170</f>
        <v>0</v>
      </c>
      <c r="U170" s="95" t="n">
        <f aca="false">Tarif_avec_Préparation_Commande!I170</f>
        <v>0</v>
      </c>
    </row>
    <row r="171" customFormat="false" ht="12.8" hidden="false" customHeight="false" outlineLevel="0" collapsed="false">
      <c r="A171" s="90" t="n">
        <f aca="false">N171</f>
        <v>0</v>
      </c>
      <c r="B171" s="0" t="str">
        <f aca="false">"CTR"&amp;N171</f>
        <v>CTR0</v>
      </c>
      <c r="C171" s="0" t="n">
        <f aca="false">SUMIF(Bon_de_Commande!O$24:O$982,A171,Bon_de_Commande!C$24:C$982)</f>
        <v>0</v>
      </c>
      <c r="J171" s="90" t="n">
        <f aca="false">IF(AND($H171&lt;&gt;0, $C171&gt;=$H171),V171,IF(AND($G171&lt;&gt;0,$C171&gt;=$G171),T171,IF(AND($F171&lt;&gt;0,$C171&gt;=$F171),R171,IF(AND($E171&lt;&gt;0,$C171&gt;=$E171),P171,N171))))</f>
        <v>0</v>
      </c>
      <c r="K171" s="95" t="n">
        <f aca="false">IF(AND($H171&lt;&gt;0, $C171&gt;=$H171),W171,IF(AND($G171&lt;&gt;0,$C171&gt;=$G171),U171,IF(AND($F171&lt;&gt;0,$C171&gt;=$F171),S171,IF(AND($E171&lt;&gt;0,$C171&gt;=$E171),Q171,O171))))</f>
        <v>0</v>
      </c>
      <c r="M171" s="0" t="n">
        <f aca="false">Tarif_avec_Préparation_Commande!A171</f>
        <v>0</v>
      </c>
      <c r="N171" s="0" t="n">
        <f aca="false">Tarif_avec_Préparation_Commande!B171</f>
        <v>0</v>
      </c>
      <c r="O171" s="95" t="n">
        <f aca="false">Tarif_avec_Préparation_Commande!C171</f>
        <v>0</v>
      </c>
      <c r="P171" s="0" t="n">
        <f aca="false">Tarif_avec_Préparation_Commande!D171</f>
        <v>0</v>
      </c>
      <c r="Q171" s="95" t="n">
        <f aca="false">Tarif_avec_Préparation_Commande!E171</f>
        <v>0</v>
      </c>
      <c r="R171" s="0" t="n">
        <f aca="false">Tarif_avec_Préparation_Commande!F171</f>
        <v>0</v>
      </c>
      <c r="S171" s="95" t="n">
        <f aca="false">Tarif_avec_Préparation_Commande!G171</f>
        <v>0</v>
      </c>
      <c r="T171" s="0" t="n">
        <f aca="false">Tarif_avec_Préparation_Commande!H171</f>
        <v>0</v>
      </c>
      <c r="U171" s="95" t="n">
        <f aca="false">Tarif_avec_Préparation_Commande!I171</f>
        <v>0</v>
      </c>
    </row>
    <row r="172" customFormat="false" ht="12.8" hidden="false" customHeight="false" outlineLevel="0" collapsed="false">
      <c r="A172" s="90" t="n">
        <f aca="false">N172</f>
        <v>0</v>
      </c>
      <c r="B172" s="0" t="str">
        <f aca="false">"CTR"&amp;N172</f>
        <v>CTR0</v>
      </c>
      <c r="C172" s="0" t="n">
        <f aca="false">SUMIF(Bon_de_Commande!O$24:O$982,A172,Bon_de_Commande!C$24:C$982)</f>
        <v>0</v>
      </c>
      <c r="J172" s="90" t="n">
        <f aca="false">IF(AND($H172&lt;&gt;0, $C172&gt;=$H172),V172,IF(AND($G172&lt;&gt;0,$C172&gt;=$G172),T172,IF(AND($F172&lt;&gt;0,$C172&gt;=$F172),R172,IF(AND($E172&lt;&gt;0,$C172&gt;=$E172),P172,N172))))</f>
        <v>0</v>
      </c>
      <c r="K172" s="95" t="n">
        <f aca="false">IF(AND($H172&lt;&gt;0, $C172&gt;=$H172),W172,IF(AND($G172&lt;&gt;0,$C172&gt;=$G172),U172,IF(AND($F172&lt;&gt;0,$C172&gt;=$F172),S172,IF(AND($E172&lt;&gt;0,$C172&gt;=$E172),Q172,O172))))</f>
        <v>0</v>
      </c>
      <c r="M172" s="0" t="n">
        <f aca="false">Tarif_avec_Préparation_Commande!A172</f>
        <v>0</v>
      </c>
      <c r="N172" s="0" t="n">
        <f aca="false">Tarif_avec_Préparation_Commande!B172</f>
        <v>0</v>
      </c>
      <c r="O172" s="95" t="n">
        <f aca="false">Tarif_avec_Préparation_Commande!C172</f>
        <v>0</v>
      </c>
      <c r="P172" s="0" t="n">
        <f aca="false">Tarif_avec_Préparation_Commande!D172</f>
        <v>0</v>
      </c>
      <c r="Q172" s="95" t="n">
        <f aca="false">Tarif_avec_Préparation_Commande!E172</f>
        <v>0</v>
      </c>
      <c r="R172" s="0" t="n">
        <f aca="false">Tarif_avec_Préparation_Commande!F172</f>
        <v>0</v>
      </c>
      <c r="S172" s="95" t="n">
        <f aca="false">Tarif_avec_Préparation_Commande!G172</f>
        <v>0</v>
      </c>
      <c r="T172" s="0" t="n">
        <f aca="false">Tarif_avec_Préparation_Commande!H172</f>
        <v>0</v>
      </c>
      <c r="U172" s="95" t="n">
        <f aca="false">Tarif_avec_Préparation_Commande!I172</f>
        <v>0</v>
      </c>
    </row>
    <row r="173" customFormat="false" ht="12.8" hidden="false" customHeight="false" outlineLevel="0" collapsed="false">
      <c r="A173" s="90" t="n">
        <f aca="false">N173</f>
        <v>0</v>
      </c>
      <c r="B173" s="0" t="str">
        <f aca="false">"CTR"&amp;N173</f>
        <v>CTR0</v>
      </c>
      <c r="C173" s="0" t="n">
        <f aca="false">SUMIF(Bon_de_Commande!O$24:O$982,A173,Bon_de_Commande!C$24:C$982)</f>
        <v>0</v>
      </c>
      <c r="J173" s="90" t="n">
        <f aca="false">IF(AND($H173&lt;&gt;0, $C173&gt;=$H173),V173,IF(AND($G173&lt;&gt;0,$C173&gt;=$G173),T173,IF(AND($F173&lt;&gt;0,$C173&gt;=$F173),R173,IF(AND($E173&lt;&gt;0,$C173&gt;=$E173),P173,N173))))</f>
        <v>0</v>
      </c>
      <c r="K173" s="95" t="n">
        <f aca="false">IF(AND($H173&lt;&gt;0, $C173&gt;=$H173),W173,IF(AND($G173&lt;&gt;0,$C173&gt;=$G173),U173,IF(AND($F173&lt;&gt;0,$C173&gt;=$F173),S173,IF(AND($E173&lt;&gt;0,$C173&gt;=$E173),Q173,O173))))</f>
        <v>0</v>
      </c>
      <c r="M173" s="0" t="n">
        <f aca="false">Tarif_avec_Préparation_Commande!A173</f>
        <v>0</v>
      </c>
      <c r="N173" s="0" t="n">
        <f aca="false">Tarif_avec_Préparation_Commande!B173</f>
        <v>0</v>
      </c>
      <c r="O173" s="95" t="n">
        <f aca="false">Tarif_avec_Préparation_Commande!C173</f>
        <v>0</v>
      </c>
      <c r="P173" s="0" t="n">
        <f aca="false">Tarif_avec_Préparation_Commande!D173</f>
        <v>0</v>
      </c>
      <c r="Q173" s="95" t="n">
        <f aca="false">Tarif_avec_Préparation_Commande!E173</f>
        <v>0</v>
      </c>
      <c r="R173" s="0" t="n">
        <f aca="false">Tarif_avec_Préparation_Commande!F173</f>
        <v>0</v>
      </c>
      <c r="S173" s="95" t="n">
        <f aca="false">Tarif_avec_Préparation_Commande!G173</f>
        <v>0</v>
      </c>
      <c r="T173" s="0" t="n">
        <f aca="false">Tarif_avec_Préparation_Commande!H173</f>
        <v>0</v>
      </c>
      <c r="U173" s="95" t="n">
        <f aca="false">Tarif_avec_Préparation_Commande!I173</f>
        <v>0</v>
      </c>
    </row>
    <row r="174" customFormat="false" ht="12.8" hidden="false" customHeight="false" outlineLevel="0" collapsed="false">
      <c r="A174" s="90" t="n">
        <f aca="false">N174</f>
        <v>0</v>
      </c>
      <c r="B174" s="0" t="str">
        <f aca="false">"CTR"&amp;N174</f>
        <v>CTR0</v>
      </c>
      <c r="C174" s="0" t="n">
        <f aca="false">SUMIF(Bon_de_Commande!O$24:O$982,A174,Bon_de_Commande!C$24:C$982)</f>
        <v>0</v>
      </c>
      <c r="J174" s="90" t="n">
        <f aca="false">IF(AND($H174&lt;&gt;0, $C174&gt;=$H174),V174,IF(AND($G174&lt;&gt;0,$C174&gt;=$G174),T174,IF(AND($F174&lt;&gt;0,$C174&gt;=$F174),R174,IF(AND($E174&lt;&gt;0,$C174&gt;=$E174),P174,N174))))</f>
        <v>0</v>
      </c>
      <c r="K174" s="95" t="n">
        <f aca="false">IF(AND($H174&lt;&gt;0, $C174&gt;=$H174),W174,IF(AND($G174&lt;&gt;0,$C174&gt;=$G174),U174,IF(AND($F174&lt;&gt;0,$C174&gt;=$F174),S174,IF(AND($E174&lt;&gt;0,$C174&gt;=$E174),Q174,O174))))</f>
        <v>0</v>
      </c>
      <c r="M174" s="0" t="n">
        <f aca="false">Tarif_avec_Préparation_Commande!A174</f>
        <v>0</v>
      </c>
      <c r="N174" s="0" t="n">
        <f aca="false">Tarif_avec_Préparation_Commande!B174</f>
        <v>0</v>
      </c>
      <c r="O174" s="95" t="n">
        <f aca="false">Tarif_avec_Préparation_Commande!C174</f>
        <v>0</v>
      </c>
      <c r="P174" s="0" t="n">
        <f aca="false">Tarif_avec_Préparation_Commande!D174</f>
        <v>0</v>
      </c>
      <c r="Q174" s="95" t="n">
        <f aca="false">Tarif_avec_Préparation_Commande!E174</f>
        <v>0</v>
      </c>
      <c r="R174" s="0" t="n">
        <f aca="false">Tarif_avec_Préparation_Commande!F174</f>
        <v>0</v>
      </c>
      <c r="S174" s="95" t="n">
        <f aca="false">Tarif_avec_Préparation_Commande!G174</f>
        <v>0</v>
      </c>
      <c r="T174" s="0" t="n">
        <f aca="false">Tarif_avec_Préparation_Commande!H174</f>
        <v>0</v>
      </c>
      <c r="U174" s="95" t="n">
        <f aca="false">Tarif_avec_Préparation_Commande!I174</f>
        <v>0</v>
      </c>
    </row>
    <row r="175" customFormat="false" ht="12.8" hidden="false" customHeight="false" outlineLevel="0" collapsed="false">
      <c r="A175" s="90" t="n">
        <f aca="false">N175</f>
        <v>0</v>
      </c>
      <c r="B175" s="0" t="str">
        <f aca="false">"CTR"&amp;N175</f>
        <v>CTR0</v>
      </c>
      <c r="C175" s="0" t="n">
        <f aca="false">SUMIF(Bon_de_Commande!O$24:O$982,A175,Bon_de_Commande!C$24:C$982)</f>
        <v>0</v>
      </c>
      <c r="J175" s="90" t="n">
        <f aca="false">IF(AND($H175&lt;&gt;0, $C175&gt;=$H175),V175,IF(AND($G175&lt;&gt;0,$C175&gt;=$G175),T175,IF(AND($F175&lt;&gt;0,$C175&gt;=$F175),R175,IF(AND($E175&lt;&gt;0,$C175&gt;=$E175),P175,N175))))</f>
        <v>0</v>
      </c>
      <c r="K175" s="95" t="n">
        <f aca="false">IF(AND($H175&lt;&gt;0, $C175&gt;=$H175),W175,IF(AND($G175&lt;&gt;0,$C175&gt;=$G175),U175,IF(AND($F175&lt;&gt;0,$C175&gt;=$F175),S175,IF(AND($E175&lt;&gt;0,$C175&gt;=$E175),Q175,O175))))</f>
        <v>0</v>
      </c>
      <c r="M175" s="0" t="n">
        <f aca="false">Tarif_avec_Préparation_Commande!A175</f>
        <v>0</v>
      </c>
      <c r="N175" s="0" t="n">
        <f aca="false">Tarif_avec_Préparation_Commande!B175</f>
        <v>0</v>
      </c>
      <c r="O175" s="95" t="n">
        <f aca="false">Tarif_avec_Préparation_Commande!C175</f>
        <v>0</v>
      </c>
      <c r="P175" s="0" t="n">
        <f aca="false">Tarif_avec_Préparation_Commande!D175</f>
        <v>0</v>
      </c>
      <c r="Q175" s="95" t="n">
        <f aca="false">Tarif_avec_Préparation_Commande!E175</f>
        <v>0</v>
      </c>
      <c r="R175" s="0" t="n">
        <f aca="false">Tarif_avec_Préparation_Commande!F175</f>
        <v>0</v>
      </c>
      <c r="S175" s="95" t="n">
        <f aca="false">Tarif_avec_Préparation_Commande!G175</f>
        <v>0</v>
      </c>
      <c r="T175" s="0" t="n">
        <f aca="false">Tarif_avec_Préparation_Commande!H175</f>
        <v>0</v>
      </c>
      <c r="U175" s="95" t="n">
        <f aca="false">Tarif_avec_Préparation_Commande!I175</f>
        <v>0</v>
      </c>
    </row>
    <row r="176" customFormat="false" ht="12.8" hidden="false" customHeight="false" outlineLevel="0" collapsed="false">
      <c r="A176" s="90" t="n">
        <f aca="false">N176</f>
        <v>0</v>
      </c>
      <c r="B176" s="0" t="str">
        <f aca="false">"CTR"&amp;N176</f>
        <v>CTR0</v>
      </c>
      <c r="C176" s="0" t="n">
        <f aca="false">SUMIF(Bon_de_Commande!O$24:O$982,A176,Bon_de_Commande!C$24:C$982)</f>
        <v>0</v>
      </c>
      <c r="J176" s="90" t="n">
        <f aca="false">IF(AND($H176&lt;&gt;0, $C176&gt;=$H176),V176,IF(AND($G176&lt;&gt;0,$C176&gt;=$G176),T176,IF(AND($F176&lt;&gt;0,$C176&gt;=$F176),R176,IF(AND($E176&lt;&gt;0,$C176&gt;=$E176),P176,N176))))</f>
        <v>0</v>
      </c>
      <c r="K176" s="95" t="n">
        <f aca="false">IF(AND($H176&lt;&gt;0, $C176&gt;=$H176),W176,IF(AND($G176&lt;&gt;0,$C176&gt;=$G176),U176,IF(AND($F176&lt;&gt;0,$C176&gt;=$F176),S176,IF(AND($E176&lt;&gt;0,$C176&gt;=$E176),Q176,O176))))</f>
        <v>0</v>
      </c>
      <c r="M176" s="0" t="n">
        <f aca="false">Tarif_avec_Préparation_Commande!A176</f>
        <v>0</v>
      </c>
      <c r="N176" s="0" t="n">
        <f aca="false">Tarif_avec_Préparation_Commande!B176</f>
        <v>0</v>
      </c>
      <c r="O176" s="95" t="n">
        <f aca="false">Tarif_avec_Préparation_Commande!C176</f>
        <v>0</v>
      </c>
      <c r="P176" s="0" t="n">
        <f aca="false">Tarif_avec_Préparation_Commande!D176</f>
        <v>0</v>
      </c>
      <c r="Q176" s="95" t="n">
        <f aca="false">Tarif_avec_Préparation_Commande!E176</f>
        <v>0</v>
      </c>
      <c r="R176" s="0" t="n">
        <f aca="false">Tarif_avec_Préparation_Commande!F176</f>
        <v>0</v>
      </c>
      <c r="S176" s="95" t="n">
        <f aca="false">Tarif_avec_Préparation_Commande!G176</f>
        <v>0</v>
      </c>
      <c r="T176" s="0" t="n">
        <f aca="false">Tarif_avec_Préparation_Commande!H176</f>
        <v>0</v>
      </c>
      <c r="U176" s="95" t="n">
        <f aca="false">Tarif_avec_Préparation_Commande!I176</f>
        <v>0</v>
      </c>
    </row>
    <row r="177" customFormat="false" ht="12.8" hidden="false" customHeight="false" outlineLevel="0" collapsed="false">
      <c r="A177" s="90" t="n">
        <f aca="false">N177</f>
        <v>0</v>
      </c>
      <c r="B177" s="0" t="str">
        <f aca="false">"CTR"&amp;N177</f>
        <v>CTR0</v>
      </c>
      <c r="C177" s="0" t="n">
        <f aca="false">SUMIF(Bon_de_Commande!O$24:O$982,A177,Bon_de_Commande!C$24:C$982)</f>
        <v>0</v>
      </c>
      <c r="J177" s="90" t="n">
        <f aca="false">IF(AND($H177&lt;&gt;0, $C177&gt;=$H177),V177,IF(AND($G177&lt;&gt;0,$C177&gt;=$G177),T177,IF(AND($F177&lt;&gt;0,$C177&gt;=$F177),R177,IF(AND($E177&lt;&gt;0,$C177&gt;=$E177),P177,N177))))</f>
        <v>0</v>
      </c>
      <c r="K177" s="95" t="n">
        <f aca="false">IF(AND($H177&lt;&gt;0, $C177&gt;=$H177),W177,IF(AND($G177&lt;&gt;0,$C177&gt;=$G177),U177,IF(AND($F177&lt;&gt;0,$C177&gt;=$F177),S177,IF(AND($E177&lt;&gt;0,$C177&gt;=$E177),Q177,O177))))</f>
        <v>0</v>
      </c>
      <c r="M177" s="0" t="n">
        <f aca="false">Tarif_avec_Préparation_Commande!A177</f>
        <v>0</v>
      </c>
      <c r="N177" s="0" t="n">
        <f aca="false">Tarif_avec_Préparation_Commande!B177</f>
        <v>0</v>
      </c>
      <c r="O177" s="95" t="n">
        <f aca="false">Tarif_avec_Préparation_Commande!C177</f>
        <v>0</v>
      </c>
      <c r="P177" s="0" t="n">
        <f aca="false">Tarif_avec_Préparation_Commande!D177</f>
        <v>0</v>
      </c>
      <c r="Q177" s="95" t="n">
        <f aca="false">Tarif_avec_Préparation_Commande!E177</f>
        <v>0</v>
      </c>
      <c r="R177" s="0" t="n">
        <f aca="false">Tarif_avec_Préparation_Commande!F177</f>
        <v>0</v>
      </c>
      <c r="S177" s="95" t="n">
        <f aca="false">Tarif_avec_Préparation_Commande!G177</f>
        <v>0</v>
      </c>
      <c r="T177" s="0" t="n">
        <f aca="false">Tarif_avec_Préparation_Commande!H177</f>
        <v>0</v>
      </c>
      <c r="U177" s="95" t="n">
        <f aca="false">Tarif_avec_Préparation_Commande!I177</f>
        <v>0</v>
      </c>
    </row>
    <row r="178" customFormat="false" ht="12.8" hidden="false" customHeight="false" outlineLevel="0" collapsed="false">
      <c r="A178" s="90" t="n">
        <f aca="false">N178</f>
        <v>0</v>
      </c>
      <c r="B178" s="0" t="str">
        <f aca="false">"CTR"&amp;N178</f>
        <v>CTR0</v>
      </c>
      <c r="C178" s="0" t="n">
        <f aca="false">SUMIF(Bon_de_Commande!O$24:O$982,A178,Bon_de_Commande!C$24:C$982)</f>
        <v>0</v>
      </c>
      <c r="J178" s="90" t="n">
        <f aca="false">IF(AND($H178&lt;&gt;0, $C178&gt;=$H178),V178,IF(AND($G178&lt;&gt;0,$C178&gt;=$G178),T178,IF(AND($F178&lt;&gt;0,$C178&gt;=$F178),R178,IF(AND($E178&lt;&gt;0,$C178&gt;=$E178),P178,N178))))</f>
        <v>0</v>
      </c>
      <c r="K178" s="95" t="n">
        <f aca="false">IF(AND($H178&lt;&gt;0, $C178&gt;=$H178),W178,IF(AND($G178&lt;&gt;0,$C178&gt;=$G178),U178,IF(AND($F178&lt;&gt;0,$C178&gt;=$F178),S178,IF(AND($E178&lt;&gt;0,$C178&gt;=$E178),Q178,O178))))</f>
        <v>0</v>
      </c>
      <c r="M178" s="0" t="n">
        <f aca="false">Tarif_avec_Préparation_Commande!A178</f>
        <v>0</v>
      </c>
      <c r="N178" s="0" t="n">
        <f aca="false">Tarif_avec_Préparation_Commande!B178</f>
        <v>0</v>
      </c>
      <c r="O178" s="95" t="n">
        <f aca="false">Tarif_avec_Préparation_Commande!C178</f>
        <v>0</v>
      </c>
      <c r="P178" s="0" t="n">
        <f aca="false">Tarif_avec_Préparation_Commande!D178</f>
        <v>0</v>
      </c>
      <c r="Q178" s="95" t="n">
        <f aca="false">Tarif_avec_Préparation_Commande!E178</f>
        <v>0</v>
      </c>
      <c r="R178" s="0" t="n">
        <f aca="false">Tarif_avec_Préparation_Commande!F178</f>
        <v>0</v>
      </c>
      <c r="S178" s="95" t="n">
        <f aca="false">Tarif_avec_Préparation_Commande!G178</f>
        <v>0</v>
      </c>
      <c r="T178" s="0" t="n">
        <f aca="false">Tarif_avec_Préparation_Commande!H178</f>
        <v>0</v>
      </c>
      <c r="U178" s="95" t="n">
        <f aca="false">Tarif_avec_Préparation_Commande!I178</f>
        <v>0</v>
      </c>
    </row>
    <row r="179" customFormat="false" ht="12.8" hidden="false" customHeight="false" outlineLevel="0" collapsed="false">
      <c r="A179" s="90" t="n">
        <f aca="false">N179</f>
        <v>0</v>
      </c>
      <c r="B179" s="0" t="str">
        <f aca="false">"CTR"&amp;N179</f>
        <v>CTR0</v>
      </c>
      <c r="C179" s="0" t="n">
        <f aca="false">SUMIF(Bon_de_Commande!O$24:O$982,A179,Bon_de_Commande!C$24:C$982)</f>
        <v>0</v>
      </c>
      <c r="J179" s="90" t="n">
        <f aca="false">IF(AND($H179&lt;&gt;0, $C179&gt;=$H179),V179,IF(AND($G179&lt;&gt;0,$C179&gt;=$G179),T179,IF(AND($F179&lt;&gt;0,$C179&gt;=$F179),R179,IF(AND($E179&lt;&gt;0,$C179&gt;=$E179),P179,N179))))</f>
        <v>0</v>
      </c>
      <c r="K179" s="95" t="n">
        <f aca="false">IF(AND($H179&lt;&gt;0, $C179&gt;=$H179),W179,IF(AND($G179&lt;&gt;0,$C179&gt;=$G179),U179,IF(AND($F179&lt;&gt;0,$C179&gt;=$F179),S179,IF(AND($E179&lt;&gt;0,$C179&gt;=$E179),Q179,O179))))</f>
        <v>0</v>
      </c>
      <c r="M179" s="0" t="n">
        <f aca="false">Tarif_avec_Préparation_Commande!A179</f>
        <v>0</v>
      </c>
      <c r="N179" s="0" t="n">
        <f aca="false">Tarif_avec_Préparation_Commande!B179</f>
        <v>0</v>
      </c>
      <c r="O179" s="95" t="n">
        <f aca="false">Tarif_avec_Préparation_Commande!C179</f>
        <v>0</v>
      </c>
      <c r="P179" s="0" t="n">
        <f aca="false">Tarif_avec_Préparation_Commande!D179</f>
        <v>0</v>
      </c>
      <c r="Q179" s="95" t="n">
        <f aca="false">Tarif_avec_Préparation_Commande!E179</f>
        <v>0</v>
      </c>
      <c r="R179" s="0" t="n">
        <f aca="false">Tarif_avec_Préparation_Commande!F179</f>
        <v>0</v>
      </c>
      <c r="S179" s="95" t="n">
        <f aca="false">Tarif_avec_Préparation_Commande!G179</f>
        <v>0</v>
      </c>
      <c r="T179" s="0" t="n">
        <f aca="false">Tarif_avec_Préparation_Commande!H179</f>
        <v>0</v>
      </c>
      <c r="U179" s="95" t="n">
        <f aca="false">Tarif_avec_Préparation_Commande!I179</f>
        <v>0</v>
      </c>
    </row>
    <row r="180" customFormat="false" ht="12.8" hidden="false" customHeight="false" outlineLevel="0" collapsed="false">
      <c r="A180" s="90" t="n">
        <f aca="false">N180</f>
        <v>0</v>
      </c>
      <c r="B180" s="0" t="str">
        <f aca="false">"CTR"&amp;N180</f>
        <v>CTR0</v>
      </c>
      <c r="C180" s="0" t="n">
        <f aca="false">SUMIF(Bon_de_Commande!O$24:O$982,A180,Bon_de_Commande!C$24:C$982)</f>
        <v>0</v>
      </c>
      <c r="J180" s="90" t="n">
        <f aca="false">IF(AND($H180&lt;&gt;0, $C180&gt;=$H180),V180,IF(AND($G180&lt;&gt;0,$C180&gt;=$G180),T180,IF(AND($F180&lt;&gt;0,$C180&gt;=$F180),R180,IF(AND($E180&lt;&gt;0,$C180&gt;=$E180),P180,N180))))</f>
        <v>0</v>
      </c>
      <c r="K180" s="95" t="n">
        <f aca="false">IF(AND($H180&lt;&gt;0, $C180&gt;=$H180),W180,IF(AND($G180&lt;&gt;0,$C180&gt;=$G180),U180,IF(AND($F180&lt;&gt;0,$C180&gt;=$F180),S180,IF(AND($E180&lt;&gt;0,$C180&gt;=$E180),Q180,O180))))</f>
        <v>0</v>
      </c>
      <c r="M180" s="0" t="n">
        <f aca="false">Tarif_avec_Préparation_Commande!A180</f>
        <v>0</v>
      </c>
      <c r="N180" s="0" t="n">
        <f aca="false">Tarif_avec_Préparation_Commande!B180</f>
        <v>0</v>
      </c>
      <c r="O180" s="95" t="n">
        <f aca="false">Tarif_avec_Préparation_Commande!C180</f>
        <v>0</v>
      </c>
      <c r="P180" s="0" t="n">
        <f aca="false">Tarif_avec_Préparation_Commande!D180</f>
        <v>0</v>
      </c>
      <c r="Q180" s="95" t="n">
        <f aca="false">Tarif_avec_Préparation_Commande!E180</f>
        <v>0</v>
      </c>
      <c r="R180" s="0" t="n">
        <f aca="false">Tarif_avec_Préparation_Commande!F180</f>
        <v>0</v>
      </c>
      <c r="S180" s="95" t="n">
        <f aca="false">Tarif_avec_Préparation_Commande!G180</f>
        <v>0</v>
      </c>
      <c r="T180" s="0" t="n">
        <f aca="false">Tarif_avec_Préparation_Commande!H180</f>
        <v>0</v>
      </c>
      <c r="U180" s="95" t="n">
        <f aca="false">Tarif_avec_Préparation_Commande!I180</f>
        <v>0</v>
      </c>
    </row>
    <row r="181" customFormat="false" ht="12.8" hidden="false" customHeight="false" outlineLevel="0" collapsed="false">
      <c r="A181" s="90" t="n">
        <f aca="false">N181</f>
        <v>0</v>
      </c>
      <c r="B181" s="0" t="str">
        <f aca="false">"CTR"&amp;N181</f>
        <v>CTR0</v>
      </c>
      <c r="C181" s="0" t="n">
        <f aca="false">SUMIF(Bon_de_Commande!O$24:O$982,A181,Bon_de_Commande!C$24:C$982)</f>
        <v>0</v>
      </c>
      <c r="J181" s="90" t="n">
        <f aca="false">IF(AND($H181&lt;&gt;0, $C181&gt;=$H181),V181,IF(AND($G181&lt;&gt;0,$C181&gt;=$G181),T181,IF(AND($F181&lt;&gt;0,$C181&gt;=$F181),R181,IF(AND($E181&lt;&gt;0,$C181&gt;=$E181),P181,N181))))</f>
        <v>0</v>
      </c>
      <c r="K181" s="95" t="n">
        <f aca="false">IF(AND($H181&lt;&gt;0, $C181&gt;=$H181),W181,IF(AND($G181&lt;&gt;0,$C181&gt;=$G181),U181,IF(AND($F181&lt;&gt;0,$C181&gt;=$F181),S181,IF(AND($E181&lt;&gt;0,$C181&gt;=$E181),Q181,O181))))</f>
        <v>0</v>
      </c>
      <c r="M181" s="0" t="n">
        <f aca="false">Tarif_avec_Préparation_Commande!A181</f>
        <v>0</v>
      </c>
      <c r="N181" s="0" t="n">
        <f aca="false">Tarif_avec_Préparation_Commande!B181</f>
        <v>0</v>
      </c>
      <c r="O181" s="95" t="n">
        <f aca="false">Tarif_avec_Préparation_Commande!C181</f>
        <v>0</v>
      </c>
      <c r="P181" s="0" t="n">
        <f aca="false">Tarif_avec_Préparation_Commande!D181</f>
        <v>0</v>
      </c>
      <c r="Q181" s="95" t="n">
        <f aca="false">Tarif_avec_Préparation_Commande!E181</f>
        <v>0</v>
      </c>
      <c r="R181" s="0" t="n">
        <f aca="false">Tarif_avec_Préparation_Commande!F181</f>
        <v>0</v>
      </c>
      <c r="S181" s="95" t="n">
        <f aca="false">Tarif_avec_Préparation_Commande!G181</f>
        <v>0</v>
      </c>
      <c r="T181" s="0" t="n">
        <f aca="false">Tarif_avec_Préparation_Commande!H181</f>
        <v>0</v>
      </c>
      <c r="U181" s="95" t="n">
        <f aca="false">Tarif_avec_Préparation_Commande!I181</f>
        <v>0</v>
      </c>
    </row>
    <row r="182" customFormat="false" ht="12.8" hidden="false" customHeight="false" outlineLevel="0" collapsed="false">
      <c r="A182" s="90" t="n">
        <f aca="false">N182</f>
        <v>0</v>
      </c>
      <c r="B182" s="0" t="str">
        <f aca="false">"CTR"&amp;N182</f>
        <v>CTR0</v>
      </c>
      <c r="C182" s="0" t="n">
        <f aca="false">SUMIF(Bon_de_Commande!O$24:O$982,A182,Bon_de_Commande!C$24:C$982)</f>
        <v>0</v>
      </c>
      <c r="J182" s="90" t="n">
        <f aca="false">IF(AND($H182&lt;&gt;0, $C182&gt;=$H182),V182,IF(AND($G182&lt;&gt;0,$C182&gt;=$G182),T182,IF(AND($F182&lt;&gt;0,$C182&gt;=$F182),R182,IF(AND($E182&lt;&gt;0,$C182&gt;=$E182),P182,N182))))</f>
        <v>0</v>
      </c>
      <c r="K182" s="95" t="n">
        <f aca="false">IF(AND($H182&lt;&gt;0, $C182&gt;=$H182),W182,IF(AND($G182&lt;&gt;0,$C182&gt;=$G182),U182,IF(AND($F182&lt;&gt;0,$C182&gt;=$F182),S182,IF(AND($E182&lt;&gt;0,$C182&gt;=$E182),Q182,O182))))</f>
        <v>0</v>
      </c>
      <c r="M182" s="0" t="n">
        <f aca="false">Tarif_avec_Préparation_Commande!A182</f>
        <v>0</v>
      </c>
      <c r="N182" s="0" t="n">
        <f aca="false">Tarif_avec_Préparation_Commande!B182</f>
        <v>0</v>
      </c>
      <c r="O182" s="95" t="n">
        <f aca="false">Tarif_avec_Préparation_Commande!C182</f>
        <v>0</v>
      </c>
      <c r="P182" s="0" t="n">
        <f aca="false">Tarif_avec_Préparation_Commande!D182</f>
        <v>0</v>
      </c>
      <c r="Q182" s="95" t="n">
        <f aca="false">Tarif_avec_Préparation_Commande!E182</f>
        <v>0</v>
      </c>
      <c r="R182" s="0" t="n">
        <f aca="false">Tarif_avec_Préparation_Commande!F182</f>
        <v>0</v>
      </c>
      <c r="S182" s="95" t="n">
        <f aca="false">Tarif_avec_Préparation_Commande!G182</f>
        <v>0</v>
      </c>
      <c r="T182" s="0" t="n">
        <f aca="false">Tarif_avec_Préparation_Commande!H182</f>
        <v>0</v>
      </c>
      <c r="U182" s="95" t="n">
        <f aca="false">Tarif_avec_Préparation_Commande!I182</f>
        <v>0</v>
      </c>
    </row>
    <row r="183" customFormat="false" ht="12.8" hidden="false" customHeight="false" outlineLevel="0" collapsed="false">
      <c r="A183" s="90" t="n">
        <f aca="false">N183</f>
        <v>0</v>
      </c>
      <c r="B183" s="0" t="str">
        <f aca="false">"CTR"&amp;N183</f>
        <v>CTR0</v>
      </c>
      <c r="C183" s="0" t="n">
        <f aca="false">SUMIF(Bon_de_Commande!O$24:O$982,A183,Bon_de_Commande!C$24:C$982)</f>
        <v>0</v>
      </c>
      <c r="J183" s="90" t="n">
        <f aca="false">IF(AND($H183&lt;&gt;0, $C183&gt;=$H183),V183,IF(AND($G183&lt;&gt;0,$C183&gt;=$G183),T183,IF(AND($F183&lt;&gt;0,$C183&gt;=$F183),R183,IF(AND($E183&lt;&gt;0,$C183&gt;=$E183),P183,N183))))</f>
        <v>0</v>
      </c>
      <c r="K183" s="95" t="n">
        <f aca="false">IF(AND($H183&lt;&gt;0, $C183&gt;=$H183),W183,IF(AND($G183&lt;&gt;0,$C183&gt;=$G183),U183,IF(AND($F183&lt;&gt;0,$C183&gt;=$F183),S183,IF(AND($E183&lt;&gt;0,$C183&gt;=$E183),Q183,O183))))</f>
        <v>0</v>
      </c>
      <c r="M183" s="0" t="n">
        <f aca="false">Tarif_avec_Préparation_Commande!A183</f>
        <v>0</v>
      </c>
      <c r="N183" s="0" t="n">
        <f aca="false">Tarif_avec_Préparation_Commande!B183</f>
        <v>0</v>
      </c>
      <c r="O183" s="95" t="n">
        <f aca="false">Tarif_avec_Préparation_Commande!C183</f>
        <v>0</v>
      </c>
      <c r="P183" s="0" t="n">
        <f aca="false">Tarif_avec_Préparation_Commande!D183</f>
        <v>0</v>
      </c>
      <c r="Q183" s="95" t="n">
        <f aca="false">Tarif_avec_Préparation_Commande!E183</f>
        <v>0</v>
      </c>
      <c r="R183" s="0" t="n">
        <f aca="false">Tarif_avec_Préparation_Commande!F183</f>
        <v>0</v>
      </c>
      <c r="S183" s="95" t="n">
        <f aca="false">Tarif_avec_Préparation_Commande!G183</f>
        <v>0</v>
      </c>
      <c r="T183" s="0" t="n">
        <f aca="false">Tarif_avec_Préparation_Commande!H183</f>
        <v>0</v>
      </c>
      <c r="U183" s="95" t="n">
        <f aca="false">Tarif_avec_Préparation_Commande!I183</f>
        <v>0</v>
      </c>
    </row>
    <row r="184" customFormat="false" ht="12.8" hidden="false" customHeight="false" outlineLevel="0" collapsed="false">
      <c r="A184" s="90" t="n">
        <f aca="false">N184</f>
        <v>0</v>
      </c>
      <c r="B184" s="0" t="str">
        <f aca="false">"CTR"&amp;N184</f>
        <v>CTR0</v>
      </c>
      <c r="C184" s="0" t="n">
        <f aca="false">SUMIF(Bon_de_Commande!O$24:O$982,A184,Bon_de_Commande!C$24:C$982)</f>
        <v>0</v>
      </c>
      <c r="J184" s="90" t="n">
        <f aca="false">IF(AND($H184&lt;&gt;0, $C184&gt;=$H184),V184,IF(AND($G184&lt;&gt;0,$C184&gt;=$G184),T184,IF(AND($F184&lt;&gt;0,$C184&gt;=$F184),R184,IF(AND($E184&lt;&gt;0,$C184&gt;=$E184),P184,N184))))</f>
        <v>0</v>
      </c>
      <c r="K184" s="95" t="n">
        <f aca="false">IF(AND($H184&lt;&gt;0, $C184&gt;=$H184),W184,IF(AND($G184&lt;&gt;0,$C184&gt;=$G184),U184,IF(AND($F184&lt;&gt;0,$C184&gt;=$F184),S184,IF(AND($E184&lt;&gt;0,$C184&gt;=$E184),Q184,O184))))</f>
        <v>0</v>
      </c>
      <c r="M184" s="0" t="n">
        <f aca="false">Tarif_avec_Préparation_Commande!A184</f>
        <v>0</v>
      </c>
      <c r="N184" s="0" t="n">
        <f aca="false">Tarif_avec_Préparation_Commande!B184</f>
        <v>0</v>
      </c>
      <c r="O184" s="95" t="n">
        <f aca="false">Tarif_avec_Préparation_Commande!C184</f>
        <v>0</v>
      </c>
      <c r="P184" s="0" t="n">
        <f aca="false">Tarif_avec_Préparation_Commande!D184</f>
        <v>0</v>
      </c>
      <c r="Q184" s="95" t="n">
        <f aca="false">Tarif_avec_Préparation_Commande!E184</f>
        <v>0</v>
      </c>
      <c r="R184" s="0" t="n">
        <f aca="false">Tarif_avec_Préparation_Commande!F184</f>
        <v>0</v>
      </c>
      <c r="S184" s="95" t="n">
        <f aca="false">Tarif_avec_Préparation_Commande!G184</f>
        <v>0</v>
      </c>
      <c r="T184" s="0" t="n">
        <f aca="false">Tarif_avec_Préparation_Commande!H184</f>
        <v>0</v>
      </c>
      <c r="U184" s="95" t="n">
        <f aca="false">Tarif_avec_Préparation_Commande!I184</f>
        <v>0</v>
      </c>
    </row>
    <row r="185" customFormat="false" ht="12.8" hidden="false" customHeight="false" outlineLevel="0" collapsed="false">
      <c r="A185" s="90" t="n">
        <f aca="false">N185</f>
        <v>0</v>
      </c>
      <c r="B185" s="0" t="str">
        <f aca="false">"CTR"&amp;N185</f>
        <v>CTR0</v>
      </c>
      <c r="C185" s="0" t="n">
        <f aca="false">SUMIF(Bon_de_Commande!O$24:O$982,A185,Bon_de_Commande!C$24:C$982)</f>
        <v>0</v>
      </c>
      <c r="J185" s="90" t="n">
        <f aca="false">IF(AND($H185&lt;&gt;0, $C185&gt;=$H185),V185,IF(AND($G185&lt;&gt;0,$C185&gt;=$G185),T185,IF(AND($F185&lt;&gt;0,$C185&gt;=$F185),R185,IF(AND($E185&lt;&gt;0,$C185&gt;=$E185),P185,N185))))</f>
        <v>0</v>
      </c>
      <c r="K185" s="95" t="n">
        <f aca="false">IF(AND($H185&lt;&gt;0, $C185&gt;=$H185),W185,IF(AND($G185&lt;&gt;0,$C185&gt;=$G185),U185,IF(AND($F185&lt;&gt;0,$C185&gt;=$F185),S185,IF(AND($E185&lt;&gt;0,$C185&gt;=$E185),Q185,O185))))</f>
        <v>0</v>
      </c>
      <c r="M185" s="0" t="n">
        <f aca="false">Tarif_avec_Préparation_Commande!A185</f>
        <v>0</v>
      </c>
      <c r="N185" s="0" t="n">
        <f aca="false">Tarif_avec_Préparation_Commande!B185</f>
        <v>0</v>
      </c>
      <c r="O185" s="95" t="n">
        <f aca="false">Tarif_avec_Préparation_Commande!C185</f>
        <v>0</v>
      </c>
      <c r="P185" s="0" t="n">
        <f aca="false">Tarif_avec_Préparation_Commande!D185</f>
        <v>0</v>
      </c>
      <c r="Q185" s="95" t="n">
        <f aca="false">Tarif_avec_Préparation_Commande!E185</f>
        <v>0</v>
      </c>
      <c r="R185" s="0" t="n">
        <f aca="false">Tarif_avec_Préparation_Commande!F185</f>
        <v>0</v>
      </c>
      <c r="S185" s="95" t="n">
        <f aca="false">Tarif_avec_Préparation_Commande!G185</f>
        <v>0</v>
      </c>
      <c r="T185" s="0" t="n">
        <f aca="false">Tarif_avec_Préparation_Commande!H185</f>
        <v>0</v>
      </c>
      <c r="U185" s="95" t="n">
        <f aca="false">Tarif_avec_Préparation_Commande!I185</f>
        <v>0</v>
      </c>
    </row>
    <row r="186" customFormat="false" ht="12.8" hidden="false" customHeight="false" outlineLevel="0" collapsed="false">
      <c r="A186" s="90" t="n">
        <f aca="false">N186</f>
        <v>0</v>
      </c>
      <c r="B186" s="0" t="str">
        <f aca="false">"CTR"&amp;N186</f>
        <v>CTR0</v>
      </c>
      <c r="C186" s="0" t="n">
        <f aca="false">SUMIF(Bon_de_Commande!O$24:O$982,A186,Bon_de_Commande!C$24:C$982)</f>
        <v>0</v>
      </c>
      <c r="J186" s="90" t="n">
        <f aca="false">IF(AND($H186&lt;&gt;0, $C186&gt;=$H186),V186,IF(AND($G186&lt;&gt;0,$C186&gt;=$G186),T186,IF(AND($F186&lt;&gt;0,$C186&gt;=$F186),R186,IF(AND($E186&lt;&gt;0,$C186&gt;=$E186),P186,N186))))</f>
        <v>0</v>
      </c>
      <c r="K186" s="95" t="n">
        <f aca="false">IF(AND($H186&lt;&gt;0, $C186&gt;=$H186),W186,IF(AND($G186&lt;&gt;0,$C186&gt;=$G186),U186,IF(AND($F186&lt;&gt;0,$C186&gt;=$F186),S186,IF(AND($E186&lt;&gt;0,$C186&gt;=$E186),Q186,O186))))</f>
        <v>0</v>
      </c>
      <c r="M186" s="0" t="n">
        <f aca="false">Tarif_avec_Préparation_Commande!A186</f>
        <v>0</v>
      </c>
      <c r="N186" s="0" t="n">
        <f aca="false">Tarif_avec_Préparation_Commande!B186</f>
        <v>0</v>
      </c>
      <c r="O186" s="95" t="n">
        <f aca="false">Tarif_avec_Préparation_Commande!C186</f>
        <v>0</v>
      </c>
      <c r="P186" s="0" t="n">
        <f aca="false">Tarif_avec_Préparation_Commande!D186</f>
        <v>0</v>
      </c>
      <c r="Q186" s="95" t="n">
        <f aca="false">Tarif_avec_Préparation_Commande!E186</f>
        <v>0</v>
      </c>
      <c r="R186" s="0" t="n">
        <f aca="false">Tarif_avec_Préparation_Commande!F186</f>
        <v>0</v>
      </c>
      <c r="S186" s="95" t="n">
        <f aca="false">Tarif_avec_Préparation_Commande!G186</f>
        <v>0</v>
      </c>
      <c r="T186" s="0" t="n">
        <f aca="false">Tarif_avec_Préparation_Commande!H186</f>
        <v>0</v>
      </c>
      <c r="U186" s="95" t="n">
        <f aca="false">Tarif_avec_Préparation_Commande!I186</f>
        <v>0</v>
      </c>
    </row>
    <row r="187" customFormat="false" ht="12.8" hidden="false" customHeight="false" outlineLevel="0" collapsed="false">
      <c r="A187" s="90" t="n">
        <f aca="false">N187</f>
        <v>0</v>
      </c>
      <c r="B187" s="0" t="str">
        <f aca="false">"CTR"&amp;N187</f>
        <v>CTR0</v>
      </c>
      <c r="C187" s="0" t="n">
        <f aca="false">SUMIF(Bon_de_Commande!O$24:O$982,A187,Bon_de_Commande!C$24:C$982)</f>
        <v>0</v>
      </c>
      <c r="J187" s="90" t="n">
        <f aca="false">IF(AND($H187&lt;&gt;0, $C187&gt;=$H187),V187,IF(AND($G187&lt;&gt;0,$C187&gt;=$G187),T187,IF(AND($F187&lt;&gt;0,$C187&gt;=$F187),R187,IF(AND($E187&lt;&gt;0,$C187&gt;=$E187),P187,N187))))</f>
        <v>0</v>
      </c>
      <c r="K187" s="95" t="n">
        <f aca="false">IF(AND($H187&lt;&gt;0, $C187&gt;=$H187),W187,IF(AND($G187&lt;&gt;0,$C187&gt;=$G187),U187,IF(AND($F187&lt;&gt;0,$C187&gt;=$F187),S187,IF(AND($E187&lt;&gt;0,$C187&gt;=$E187),Q187,O187))))</f>
        <v>0</v>
      </c>
      <c r="M187" s="0" t="n">
        <f aca="false">Tarif_avec_Préparation_Commande!A187</f>
        <v>0</v>
      </c>
      <c r="N187" s="0" t="n">
        <f aca="false">Tarif_avec_Préparation_Commande!B187</f>
        <v>0</v>
      </c>
      <c r="O187" s="95" t="n">
        <f aca="false">Tarif_avec_Préparation_Commande!C187</f>
        <v>0</v>
      </c>
      <c r="P187" s="0" t="n">
        <f aca="false">Tarif_avec_Préparation_Commande!D187</f>
        <v>0</v>
      </c>
      <c r="Q187" s="95" t="n">
        <f aca="false">Tarif_avec_Préparation_Commande!E187</f>
        <v>0</v>
      </c>
      <c r="R187" s="0" t="n">
        <f aca="false">Tarif_avec_Préparation_Commande!F187</f>
        <v>0</v>
      </c>
      <c r="S187" s="95" t="n">
        <f aca="false">Tarif_avec_Préparation_Commande!G187</f>
        <v>0</v>
      </c>
      <c r="T187" s="0" t="n">
        <f aca="false">Tarif_avec_Préparation_Commande!H187</f>
        <v>0</v>
      </c>
      <c r="U187" s="95" t="n">
        <f aca="false">Tarif_avec_Préparation_Commande!I187</f>
        <v>0</v>
      </c>
    </row>
    <row r="188" customFormat="false" ht="12.8" hidden="false" customHeight="false" outlineLevel="0" collapsed="false">
      <c r="A188" s="90" t="n">
        <f aca="false">N188</f>
        <v>0</v>
      </c>
      <c r="B188" s="0" t="str">
        <f aca="false">"CTR"&amp;N188</f>
        <v>CTR0</v>
      </c>
      <c r="C188" s="0" t="n">
        <f aca="false">SUMIF(Bon_de_Commande!O$24:O$982,A188,Bon_de_Commande!C$24:C$982)</f>
        <v>0</v>
      </c>
      <c r="J188" s="90" t="n">
        <f aca="false">IF(AND($H188&lt;&gt;0, $C188&gt;=$H188),V188,IF(AND($G188&lt;&gt;0,$C188&gt;=$G188),T188,IF(AND($F188&lt;&gt;0,$C188&gt;=$F188),R188,IF(AND($E188&lt;&gt;0,$C188&gt;=$E188),P188,N188))))</f>
        <v>0</v>
      </c>
      <c r="K188" s="95" t="n">
        <f aca="false">IF(AND($H188&lt;&gt;0, $C188&gt;=$H188),W188,IF(AND($G188&lt;&gt;0,$C188&gt;=$G188),U188,IF(AND($F188&lt;&gt;0,$C188&gt;=$F188),S188,IF(AND($E188&lt;&gt;0,$C188&gt;=$E188),Q188,O188))))</f>
        <v>0</v>
      </c>
      <c r="M188" s="0" t="n">
        <f aca="false">Tarif_avec_Préparation_Commande!A188</f>
        <v>0</v>
      </c>
      <c r="N188" s="0" t="n">
        <f aca="false">Tarif_avec_Préparation_Commande!B188</f>
        <v>0</v>
      </c>
      <c r="O188" s="95" t="n">
        <f aca="false">Tarif_avec_Préparation_Commande!C188</f>
        <v>0</v>
      </c>
      <c r="P188" s="0" t="n">
        <f aca="false">Tarif_avec_Préparation_Commande!D188</f>
        <v>0</v>
      </c>
      <c r="Q188" s="95" t="n">
        <f aca="false">Tarif_avec_Préparation_Commande!E188</f>
        <v>0</v>
      </c>
      <c r="R188" s="0" t="n">
        <f aca="false">Tarif_avec_Préparation_Commande!F188</f>
        <v>0</v>
      </c>
      <c r="S188" s="95" t="n">
        <f aca="false">Tarif_avec_Préparation_Commande!G188</f>
        <v>0</v>
      </c>
      <c r="T188" s="0" t="n">
        <f aca="false">Tarif_avec_Préparation_Commande!H188</f>
        <v>0</v>
      </c>
      <c r="U188" s="95" t="n">
        <f aca="false">Tarif_avec_Préparation_Commande!I188</f>
        <v>0</v>
      </c>
    </row>
    <row r="189" customFormat="false" ht="12.8" hidden="false" customHeight="false" outlineLevel="0" collapsed="false">
      <c r="A189" s="90" t="n">
        <f aca="false">N189</f>
        <v>0</v>
      </c>
      <c r="B189" s="0" t="str">
        <f aca="false">"CTR"&amp;N189</f>
        <v>CTR0</v>
      </c>
      <c r="C189" s="0" t="n">
        <f aca="false">SUMIF(Bon_de_Commande!O$24:O$982,A189,Bon_de_Commande!C$24:C$982)</f>
        <v>0</v>
      </c>
      <c r="J189" s="90" t="n">
        <f aca="false">IF(AND($H189&lt;&gt;0, $C189&gt;=$H189),V189,IF(AND($G189&lt;&gt;0,$C189&gt;=$G189),T189,IF(AND($F189&lt;&gt;0,$C189&gt;=$F189),R189,IF(AND($E189&lt;&gt;0,$C189&gt;=$E189),P189,N189))))</f>
        <v>0</v>
      </c>
      <c r="K189" s="95" t="n">
        <f aca="false">IF(AND($H189&lt;&gt;0, $C189&gt;=$H189),W189,IF(AND($G189&lt;&gt;0,$C189&gt;=$G189),U189,IF(AND($F189&lt;&gt;0,$C189&gt;=$F189),S189,IF(AND($E189&lt;&gt;0,$C189&gt;=$E189),Q189,O189))))</f>
        <v>0</v>
      </c>
      <c r="M189" s="0" t="n">
        <f aca="false">Tarif_avec_Préparation_Commande!A189</f>
        <v>0</v>
      </c>
      <c r="N189" s="0" t="n">
        <f aca="false">Tarif_avec_Préparation_Commande!B189</f>
        <v>0</v>
      </c>
      <c r="O189" s="95" t="n">
        <f aca="false">Tarif_avec_Préparation_Commande!C189</f>
        <v>0</v>
      </c>
      <c r="P189" s="0" t="n">
        <f aca="false">Tarif_avec_Préparation_Commande!D189</f>
        <v>0</v>
      </c>
      <c r="Q189" s="95" t="n">
        <f aca="false">Tarif_avec_Préparation_Commande!E189</f>
        <v>0</v>
      </c>
      <c r="R189" s="0" t="n">
        <f aca="false">Tarif_avec_Préparation_Commande!F189</f>
        <v>0</v>
      </c>
      <c r="S189" s="95" t="n">
        <f aca="false">Tarif_avec_Préparation_Commande!G189</f>
        <v>0</v>
      </c>
      <c r="T189" s="0" t="n">
        <f aca="false">Tarif_avec_Préparation_Commande!H189</f>
        <v>0</v>
      </c>
      <c r="U189" s="95" t="n">
        <f aca="false">Tarif_avec_Préparation_Commande!I189</f>
        <v>0</v>
      </c>
    </row>
    <row r="190" customFormat="false" ht="12.8" hidden="false" customHeight="false" outlineLevel="0" collapsed="false">
      <c r="A190" s="90" t="n">
        <f aca="false">N190</f>
        <v>0</v>
      </c>
      <c r="B190" s="0" t="str">
        <f aca="false">"CTR"&amp;N190</f>
        <v>CTR0</v>
      </c>
      <c r="C190" s="0" t="n">
        <f aca="false">SUMIF(Bon_de_Commande!O$24:O$982,A190,Bon_de_Commande!C$24:C$982)</f>
        <v>0</v>
      </c>
      <c r="J190" s="90" t="n">
        <f aca="false">IF(AND($H190&lt;&gt;0, $C190&gt;=$H190),V190,IF(AND($G190&lt;&gt;0,$C190&gt;=$G190),T190,IF(AND($F190&lt;&gt;0,$C190&gt;=$F190),R190,IF(AND($E190&lt;&gt;0,$C190&gt;=$E190),P190,N190))))</f>
        <v>0</v>
      </c>
      <c r="K190" s="95" t="n">
        <f aca="false">IF(AND($H190&lt;&gt;0, $C190&gt;=$H190),W190,IF(AND($G190&lt;&gt;0,$C190&gt;=$G190),U190,IF(AND($F190&lt;&gt;0,$C190&gt;=$F190),S190,IF(AND($E190&lt;&gt;0,$C190&gt;=$E190),Q190,O190))))</f>
        <v>0</v>
      </c>
      <c r="M190" s="0" t="n">
        <f aca="false">Tarif_avec_Préparation_Commande!A190</f>
        <v>0</v>
      </c>
      <c r="N190" s="0" t="n">
        <f aca="false">Tarif_avec_Préparation_Commande!B190</f>
        <v>0</v>
      </c>
      <c r="O190" s="95" t="n">
        <f aca="false">Tarif_avec_Préparation_Commande!C190</f>
        <v>0</v>
      </c>
      <c r="P190" s="0" t="n">
        <f aca="false">Tarif_avec_Préparation_Commande!D190</f>
        <v>0</v>
      </c>
      <c r="Q190" s="95" t="n">
        <f aca="false">Tarif_avec_Préparation_Commande!E190</f>
        <v>0</v>
      </c>
      <c r="R190" s="0" t="n">
        <f aca="false">Tarif_avec_Préparation_Commande!F190</f>
        <v>0</v>
      </c>
      <c r="S190" s="95" t="n">
        <f aca="false">Tarif_avec_Préparation_Commande!G190</f>
        <v>0</v>
      </c>
      <c r="T190" s="0" t="n">
        <f aca="false">Tarif_avec_Préparation_Commande!H190</f>
        <v>0</v>
      </c>
      <c r="U190" s="95" t="n">
        <f aca="false">Tarif_avec_Préparation_Commande!I190</f>
        <v>0</v>
      </c>
    </row>
    <row r="191" customFormat="false" ht="12.8" hidden="false" customHeight="false" outlineLevel="0" collapsed="false">
      <c r="A191" s="90" t="n">
        <f aca="false">N191</f>
        <v>0</v>
      </c>
      <c r="B191" s="0" t="str">
        <f aca="false">"CTR"&amp;N191</f>
        <v>CTR0</v>
      </c>
      <c r="C191" s="0" t="n">
        <f aca="false">SUMIF(Bon_de_Commande!O$24:O$982,A191,Bon_de_Commande!C$24:C$982)</f>
        <v>0</v>
      </c>
      <c r="J191" s="90" t="n">
        <f aca="false">IF(AND($H191&lt;&gt;0, $C191&gt;=$H191),V191,IF(AND($G191&lt;&gt;0,$C191&gt;=$G191),T191,IF(AND($F191&lt;&gt;0,$C191&gt;=$F191),R191,IF(AND($E191&lt;&gt;0,$C191&gt;=$E191),P191,N191))))</f>
        <v>0</v>
      </c>
      <c r="K191" s="95" t="n">
        <f aca="false">IF(AND($H191&lt;&gt;0, $C191&gt;=$H191),W191,IF(AND($G191&lt;&gt;0,$C191&gt;=$G191),U191,IF(AND($F191&lt;&gt;0,$C191&gt;=$F191),S191,IF(AND($E191&lt;&gt;0,$C191&gt;=$E191),Q191,O191))))</f>
        <v>0</v>
      </c>
      <c r="M191" s="0" t="n">
        <f aca="false">Tarif_avec_Préparation_Commande!A191</f>
        <v>0</v>
      </c>
      <c r="N191" s="0" t="n">
        <f aca="false">Tarif_avec_Préparation_Commande!B191</f>
        <v>0</v>
      </c>
      <c r="O191" s="95" t="n">
        <f aca="false">Tarif_avec_Préparation_Commande!C191</f>
        <v>0</v>
      </c>
      <c r="P191" s="0" t="n">
        <f aca="false">Tarif_avec_Préparation_Commande!D191</f>
        <v>0</v>
      </c>
      <c r="Q191" s="95" t="n">
        <f aca="false">Tarif_avec_Préparation_Commande!E191</f>
        <v>0</v>
      </c>
      <c r="R191" s="0" t="n">
        <f aca="false">Tarif_avec_Préparation_Commande!F191</f>
        <v>0</v>
      </c>
      <c r="S191" s="95" t="n">
        <f aca="false">Tarif_avec_Préparation_Commande!G191</f>
        <v>0</v>
      </c>
      <c r="T191" s="0" t="n">
        <f aca="false">Tarif_avec_Préparation_Commande!H191</f>
        <v>0</v>
      </c>
      <c r="U191" s="95" t="n">
        <f aca="false">Tarif_avec_Préparation_Commande!I191</f>
        <v>0</v>
      </c>
    </row>
    <row r="192" customFormat="false" ht="12.8" hidden="false" customHeight="false" outlineLevel="0" collapsed="false">
      <c r="A192" s="90" t="n">
        <f aca="false">N192</f>
        <v>0</v>
      </c>
      <c r="B192" s="0" t="str">
        <f aca="false">"CTR"&amp;N192</f>
        <v>CTR0</v>
      </c>
      <c r="C192" s="0" t="n">
        <f aca="false">SUMIF(Bon_de_Commande!O$24:O$982,A192,Bon_de_Commande!C$24:C$982)</f>
        <v>0</v>
      </c>
      <c r="J192" s="90" t="n">
        <f aca="false">IF(AND($H192&lt;&gt;0, $C192&gt;=$H192),V192,IF(AND($G192&lt;&gt;0,$C192&gt;=$G192),T192,IF(AND($F192&lt;&gt;0,$C192&gt;=$F192),R192,IF(AND($E192&lt;&gt;0,$C192&gt;=$E192),P192,N192))))</f>
        <v>0</v>
      </c>
      <c r="K192" s="95" t="n">
        <f aca="false">IF(AND($H192&lt;&gt;0, $C192&gt;=$H192),W192,IF(AND($G192&lt;&gt;0,$C192&gt;=$G192),U192,IF(AND($F192&lt;&gt;0,$C192&gt;=$F192),S192,IF(AND($E192&lt;&gt;0,$C192&gt;=$E192),Q192,O192))))</f>
        <v>0</v>
      </c>
      <c r="M192" s="0" t="n">
        <f aca="false">Tarif_avec_Préparation_Commande!A192</f>
        <v>0</v>
      </c>
      <c r="N192" s="0" t="n">
        <f aca="false">Tarif_avec_Préparation_Commande!B192</f>
        <v>0</v>
      </c>
      <c r="O192" s="95" t="n">
        <f aca="false">Tarif_avec_Préparation_Commande!C192</f>
        <v>0</v>
      </c>
      <c r="P192" s="0" t="n">
        <f aca="false">Tarif_avec_Préparation_Commande!D192</f>
        <v>0</v>
      </c>
      <c r="Q192" s="95" t="n">
        <f aca="false">Tarif_avec_Préparation_Commande!E192</f>
        <v>0</v>
      </c>
      <c r="R192" s="0" t="n">
        <f aca="false">Tarif_avec_Préparation_Commande!F192</f>
        <v>0</v>
      </c>
      <c r="S192" s="95" t="n">
        <f aca="false">Tarif_avec_Préparation_Commande!G192</f>
        <v>0</v>
      </c>
      <c r="T192" s="0" t="n">
        <f aca="false">Tarif_avec_Préparation_Commande!H192</f>
        <v>0</v>
      </c>
      <c r="U192" s="95" t="n">
        <f aca="false">Tarif_avec_Préparation_Commande!I192</f>
        <v>0</v>
      </c>
    </row>
    <row r="193" customFormat="false" ht="12.8" hidden="false" customHeight="false" outlineLevel="0" collapsed="false">
      <c r="A193" s="90" t="n">
        <f aca="false">N193</f>
        <v>0</v>
      </c>
      <c r="B193" s="0" t="str">
        <f aca="false">"CTR"&amp;N193</f>
        <v>CTR0</v>
      </c>
      <c r="C193" s="0" t="n">
        <f aca="false">SUMIF(Bon_de_Commande!O$24:O$982,A193,Bon_de_Commande!C$24:C$982)</f>
        <v>0</v>
      </c>
      <c r="J193" s="90" t="n">
        <f aca="false">IF(AND($H193&lt;&gt;0, $C193&gt;=$H193),V193,IF(AND($G193&lt;&gt;0,$C193&gt;=$G193),T193,IF(AND($F193&lt;&gt;0,$C193&gt;=$F193),R193,IF(AND($E193&lt;&gt;0,$C193&gt;=$E193),P193,N193))))</f>
        <v>0</v>
      </c>
      <c r="K193" s="95" t="n">
        <f aca="false">IF(AND($H193&lt;&gt;0, $C193&gt;=$H193),W193,IF(AND($G193&lt;&gt;0,$C193&gt;=$G193),U193,IF(AND($F193&lt;&gt;0,$C193&gt;=$F193),S193,IF(AND($E193&lt;&gt;0,$C193&gt;=$E193),Q193,O193))))</f>
        <v>0</v>
      </c>
      <c r="M193" s="0" t="n">
        <f aca="false">Tarif_avec_Préparation_Commande!A193</f>
        <v>0</v>
      </c>
      <c r="N193" s="0" t="n">
        <f aca="false">Tarif_avec_Préparation_Commande!B193</f>
        <v>0</v>
      </c>
      <c r="O193" s="95" t="n">
        <f aca="false">Tarif_avec_Préparation_Commande!C193</f>
        <v>0</v>
      </c>
      <c r="P193" s="0" t="n">
        <f aca="false">Tarif_avec_Préparation_Commande!D193</f>
        <v>0</v>
      </c>
      <c r="Q193" s="95" t="n">
        <f aca="false">Tarif_avec_Préparation_Commande!E193</f>
        <v>0</v>
      </c>
      <c r="R193" s="0" t="n">
        <f aca="false">Tarif_avec_Préparation_Commande!F193</f>
        <v>0</v>
      </c>
      <c r="S193" s="95" t="n">
        <f aca="false">Tarif_avec_Préparation_Commande!G193</f>
        <v>0</v>
      </c>
      <c r="T193" s="0" t="n">
        <f aca="false">Tarif_avec_Préparation_Commande!H193</f>
        <v>0</v>
      </c>
      <c r="U193" s="95" t="n">
        <f aca="false">Tarif_avec_Préparation_Commande!I193</f>
        <v>0</v>
      </c>
    </row>
    <row r="194" customFormat="false" ht="12.8" hidden="false" customHeight="false" outlineLevel="0" collapsed="false">
      <c r="A194" s="90" t="n">
        <f aca="false">N194</f>
        <v>0</v>
      </c>
      <c r="B194" s="0" t="str">
        <f aca="false">"CTR"&amp;N194</f>
        <v>CTR0</v>
      </c>
      <c r="C194" s="0" t="n">
        <f aca="false">SUMIF(Bon_de_Commande!O$24:O$982,A194,Bon_de_Commande!C$24:C$982)</f>
        <v>0</v>
      </c>
      <c r="J194" s="90" t="n">
        <f aca="false">IF(AND($H194&lt;&gt;0, $C194&gt;=$H194),V194,IF(AND($G194&lt;&gt;0,$C194&gt;=$G194),T194,IF(AND($F194&lt;&gt;0,$C194&gt;=$F194),R194,IF(AND($E194&lt;&gt;0,$C194&gt;=$E194),P194,N194))))</f>
        <v>0</v>
      </c>
      <c r="K194" s="95" t="n">
        <f aca="false">IF(AND($H194&lt;&gt;0, $C194&gt;=$H194),W194,IF(AND($G194&lt;&gt;0,$C194&gt;=$G194),U194,IF(AND($F194&lt;&gt;0,$C194&gt;=$F194),S194,IF(AND($E194&lt;&gt;0,$C194&gt;=$E194),Q194,O194))))</f>
        <v>0</v>
      </c>
      <c r="M194" s="0" t="n">
        <f aca="false">Tarif_avec_Préparation_Commande!A194</f>
        <v>0</v>
      </c>
      <c r="N194" s="0" t="n">
        <f aca="false">Tarif_avec_Préparation_Commande!B194</f>
        <v>0</v>
      </c>
      <c r="O194" s="95" t="n">
        <f aca="false">Tarif_avec_Préparation_Commande!C194</f>
        <v>0</v>
      </c>
      <c r="P194" s="0" t="n">
        <f aca="false">Tarif_avec_Préparation_Commande!D194</f>
        <v>0</v>
      </c>
      <c r="Q194" s="95" t="n">
        <f aca="false">Tarif_avec_Préparation_Commande!E194</f>
        <v>0</v>
      </c>
      <c r="R194" s="0" t="n">
        <f aca="false">Tarif_avec_Préparation_Commande!F194</f>
        <v>0</v>
      </c>
      <c r="S194" s="95" t="n">
        <f aca="false">Tarif_avec_Préparation_Commande!G194</f>
        <v>0</v>
      </c>
      <c r="T194" s="0" t="n">
        <f aca="false">Tarif_avec_Préparation_Commande!H194</f>
        <v>0</v>
      </c>
      <c r="U194" s="95" t="n">
        <f aca="false">Tarif_avec_Préparation_Commande!I194</f>
        <v>0</v>
      </c>
    </row>
    <row r="195" customFormat="false" ht="12.8" hidden="false" customHeight="false" outlineLevel="0" collapsed="false">
      <c r="A195" s="90" t="n">
        <f aca="false">N195</f>
        <v>0</v>
      </c>
      <c r="B195" s="0" t="str">
        <f aca="false">"CTR"&amp;N195</f>
        <v>CTR0</v>
      </c>
      <c r="C195" s="0" t="n">
        <f aca="false">SUMIF(Bon_de_Commande!O$24:O$982,A195,Bon_de_Commande!C$24:C$982)</f>
        <v>0</v>
      </c>
      <c r="J195" s="90" t="n">
        <f aca="false">IF(AND($H195&lt;&gt;0, $C195&gt;=$H195),V195,IF(AND($G195&lt;&gt;0,$C195&gt;=$G195),T195,IF(AND($F195&lt;&gt;0,$C195&gt;=$F195),R195,IF(AND($E195&lt;&gt;0,$C195&gt;=$E195),P195,N195))))</f>
        <v>0</v>
      </c>
      <c r="K195" s="95" t="n">
        <f aca="false">IF(AND($H195&lt;&gt;0, $C195&gt;=$H195),W195,IF(AND($G195&lt;&gt;0,$C195&gt;=$G195),U195,IF(AND($F195&lt;&gt;0,$C195&gt;=$F195),S195,IF(AND($E195&lt;&gt;0,$C195&gt;=$E195),Q195,O195))))</f>
        <v>0</v>
      </c>
      <c r="M195" s="0" t="n">
        <f aca="false">Tarif_avec_Préparation_Commande!A195</f>
        <v>0</v>
      </c>
      <c r="N195" s="0" t="n">
        <f aca="false">Tarif_avec_Préparation_Commande!B195</f>
        <v>0</v>
      </c>
      <c r="O195" s="95" t="n">
        <f aca="false">Tarif_avec_Préparation_Commande!C195</f>
        <v>0</v>
      </c>
      <c r="P195" s="0" t="n">
        <f aca="false">Tarif_avec_Préparation_Commande!D195</f>
        <v>0</v>
      </c>
      <c r="Q195" s="95" t="n">
        <f aca="false">Tarif_avec_Préparation_Commande!E195</f>
        <v>0</v>
      </c>
      <c r="R195" s="0" t="n">
        <f aca="false">Tarif_avec_Préparation_Commande!F195</f>
        <v>0</v>
      </c>
      <c r="S195" s="95" t="n">
        <f aca="false">Tarif_avec_Préparation_Commande!G195</f>
        <v>0</v>
      </c>
      <c r="T195" s="0" t="n">
        <f aca="false">Tarif_avec_Préparation_Commande!H195</f>
        <v>0</v>
      </c>
      <c r="U195" s="95" t="n">
        <f aca="false">Tarif_avec_Préparation_Commande!I195</f>
        <v>0</v>
      </c>
    </row>
    <row r="196" customFormat="false" ht="12.8" hidden="false" customHeight="false" outlineLevel="0" collapsed="false">
      <c r="A196" s="90" t="n">
        <f aca="false">N196</f>
        <v>0</v>
      </c>
      <c r="B196" s="0" t="str">
        <f aca="false">"CTR"&amp;N196</f>
        <v>CTR0</v>
      </c>
      <c r="C196" s="0" t="n">
        <f aca="false">SUMIF(Bon_de_Commande!O$24:O$982,A196,Bon_de_Commande!C$24:C$982)</f>
        <v>0</v>
      </c>
      <c r="J196" s="90" t="n">
        <f aca="false">IF(AND($H196&lt;&gt;0, $C196&gt;=$H196),V196,IF(AND($G196&lt;&gt;0,$C196&gt;=$G196),T196,IF(AND($F196&lt;&gt;0,$C196&gt;=$F196),R196,IF(AND($E196&lt;&gt;0,$C196&gt;=$E196),P196,N196))))</f>
        <v>0</v>
      </c>
      <c r="K196" s="95" t="n">
        <f aca="false">IF(AND($H196&lt;&gt;0, $C196&gt;=$H196),W196,IF(AND($G196&lt;&gt;0,$C196&gt;=$G196),U196,IF(AND($F196&lt;&gt;0,$C196&gt;=$F196),S196,IF(AND($E196&lt;&gt;0,$C196&gt;=$E196),Q196,O196))))</f>
        <v>0</v>
      </c>
      <c r="M196" s="0" t="n">
        <f aca="false">Tarif_avec_Préparation_Commande!A196</f>
        <v>0</v>
      </c>
      <c r="N196" s="0" t="n">
        <f aca="false">Tarif_avec_Préparation_Commande!B196</f>
        <v>0</v>
      </c>
      <c r="O196" s="95" t="n">
        <f aca="false">Tarif_avec_Préparation_Commande!C196</f>
        <v>0</v>
      </c>
      <c r="P196" s="0" t="n">
        <f aca="false">Tarif_avec_Préparation_Commande!D196</f>
        <v>0</v>
      </c>
      <c r="Q196" s="95" t="n">
        <f aca="false">Tarif_avec_Préparation_Commande!E196</f>
        <v>0</v>
      </c>
      <c r="R196" s="0" t="n">
        <f aca="false">Tarif_avec_Préparation_Commande!F196</f>
        <v>0</v>
      </c>
      <c r="S196" s="95" t="n">
        <f aca="false">Tarif_avec_Préparation_Commande!G196</f>
        <v>0</v>
      </c>
      <c r="T196" s="0" t="n">
        <f aca="false">Tarif_avec_Préparation_Commande!H196</f>
        <v>0</v>
      </c>
      <c r="U196" s="95" t="n">
        <f aca="false">Tarif_avec_Préparation_Commande!I196</f>
        <v>0</v>
      </c>
    </row>
    <row r="197" customFormat="false" ht="12.8" hidden="false" customHeight="false" outlineLevel="0" collapsed="false">
      <c r="A197" s="90" t="n">
        <f aca="false">N197</f>
        <v>0</v>
      </c>
      <c r="B197" s="0" t="str">
        <f aca="false">"CTR"&amp;N197</f>
        <v>CTR0</v>
      </c>
      <c r="C197" s="0" t="n">
        <f aca="false">SUMIF(Bon_de_Commande!O$24:O$982,A197,Bon_de_Commande!C$24:C$982)</f>
        <v>0</v>
      </c>
      <c r="J197" s="90" t="n">
        <f aca="false">IF(AND($H197&lt;&gt;0, $C197&gt;=$H197),V197,IF(AND($G197&lt;&gt;0,$C197&gt;=$G197),T197,IF(AND($F197&lt;&gt;0,$C197&gt;=$F197),R197,IF(AND($E197&lt;&gt;0,$C197&gt;=$E197),P197,N197))))</f>
        <v>0</v>
      </c>
      <c r="K197" s="95" t="n">
        <f aca="false">IF(AND($H197&lt;&gt;0, $C197&gt;=$H197),W197,IF(AND($G197&lt;&gt;0,$C197&gt;=$G197),U197,IF(AND($F197&lt;&gt;0,$C197&gt;=$F197),S197,IF(AND($E197&lt;&gt;0,$C197&gt;=$E197),Q197,O197))))</f>
        <v>0</v>
      </c>
      <c r="M197" s="0" t="n">
        <f aca="false">Tarif_avec_Préparation_Commande!A197</f>
        <v>0</v>
      </c>
      <c r="N197" s="0" t="n">
        <f aca="false">Tarif_avec_Préparation_Commande!B197</f>
        <v>0</v>
      </c>
      <c r="O197" s="95" t="n">
        <f aca="false">Tarif_avec_Préparation_Commande!C197</f>
        <v>0</v>
      </c>
      <c r="P197" s="0" t="n">
        <f aca="false">Tarif_avec_Préparation_Commande!D197</f>
        <v>0</v>
      </c>
      <c r="Q197" s="95" t="n">
        <f aca="false">Tarif_avec_Préparation_Commande!E197</f>
        <v>0</v>
      </c>
      <c r="R197" s="0" t="n">
        <f aca="false">Tarif_avec_Préparation_Commande!F197</f>
        <v>0</v>
      </c>
      <c r="S197" s="95" t="n">
        <f aca="false">Tarif_avec_Préparation_Commande!G197</f>
        <v>0</v>
      </c>
      <c r="T197" s="0" t="n">
        <f aca="false">Tarif_avec_Préparation_Commande!H197</f>
        <v>0</v>
      </c>
      <c r="U197" s="95" t="n">
        <f aca="false">Tarif_avec_Préparation_Commande!I197</f>
        <v>0</v>
      </c>
    </row>
    <row r="198" customFormat="false" ht="12.8" hidden="false" customHeight="false" outlineLevel="0" collapsed="false">
      <c r="A198" s="90" t="n">
        <f aca="false">N198</f>
        <v>0</v>
      </c>
      <c r="B198" s="0" t="str">
        <f aca="false">"CTR"&amp;N198</f>
        <v>CTR0</v>
      </c>
      <c r="C198" s="0" t="n">
        <f aca="false">SUMIF(Bon_de_Commande!O$24:O$982,A198,Bon_de_Commande!C$24:C$982)</f>
        <v>0</v>
      </c>
      <c r="J198" s="90" t="n">
        <f aca="false">IF(AND($H198&lt;&gt;0, $C198&gt;=$H198),V198,IF(AND($G198&lt;&gt;0,$C198&gt;=$G198),T198,IF(AND($F198&lt;&gt;0,$C198&gt;=$F198),R198,IF(AND($E198&lt;&gt;0,$C198&gt;=$E198),P198,N198))))</f>
        <v>0</v>
      </c>
      <c r="K198" s="95" t="n">
        <f aca="false">IF(AND($H198&lt;&gt;0, $C198&gt;=$H198),W198,IF(AND($G198&lt;&gt;0,$C198&gt;=$G198),U198,IF(AND($F198&lt;&gt;0,$C198&gt;=$F198),S198,IF(AND($E198&lt;&gt;0,$C198&gt;=$E198),Q198,O198))))</f>
        <v>0</v>
      </c>
      <c r="M198" s="0" t="n">
        <f aca="false">Tarif_avec_Préparation_Commande!A198</f>
        <v>0</v>
      </c>
      <c r="N198" s="0" t="n">
        <f aca="false">Tarif_avec_Préparation_Commande!B198</f>
        <v>0</v>
      </c>
      <c r="O198" s="95" t="n">
        <f aca="false">Tarif_avec_Préparation_Commande!C198</f>
        <v>0</v>
      </c>
      <c r="P198" s="0" t="n">
        <f aca="false">Tarif_avec_Préparation_Commande!D198</f>
        <v>0</v>
      </c>
      <c r="Q198" s="95" t="n">
        <f aca="false">Tarif_avec_Préparation_Commande!E198</f>
        <v>0</v>
      </c>
      <c r="R198" s="0" t="n">
        <f aca="false">Tarif_avec_Préparation_Commande!F198</f>
        <v>0</v>
      </c>
      <c r="S198" s="95" t="n">
        <f aca="false">Tarif_avec_Préparation_Commande!G198</f>
        <v>0</v>
      </c>
      <c r="T198" s="0" t="n">
        <f aca="false">Tarif_avec_Préparation_Commande!H198</f>
        <v>0</v>
      </c>
      <c r="U198" s="95" t="n">
        <f aca="false">Tarif_avec_Préparation_Commande!I198</f>
        <v>0</v>
      </c>
    </row>
    <row r="199" customFormat="false" ht="12.8" hidden="false" customHeight="false" outlineLevel="0" collapsed="false">
      <c r="A199" s="90" t="n">
        <f aca="false">N199</f>
        <v>0</v>
      </c>
      <c r="B199" s="0" t="str">
        <f aca="false">"CTR"&amp;N199</f>
        <v>CTR0</v>
      </c>
      <c r="C199" s="0" t="n">
        <f aca="false">SUMIF(Bon_de_Commande!O$24:O$982,A199,Bon_de_Commande!C$24:C$982)</f>
        <v>0</v>
      </c>
      <c r="J199" s="90" t="n">
        <f aca="false">IF(AND($H199&lt;&gt;0, $C199&gt;=$H199),V199,IF(AND($G199&lt;&gt;0,$C199&gt;=$G199),T199,IF(AND($F199&lt;&gt;0,$C199&gt;=$F199),R199,IF(AND($E199&lt;&gt;0,$C199&gt;=$E199),P199,N199))))</f>
        <v>0</v>
      </c>
      <c r="K199" s="95" t="n">
        <f aca="false">IF(AND($H199&lt;&gt;0, $C199&gt;=$H199),W199,IF(AND($G199&lt;&gt;0,$C199&gt;=$G199),U199,IF(AND($F199&lt;&gt;0,$C199&gt;=$F199),S199,IF(AND($E199&lt;&gt;0,$C199&gt;=$E199),Q199,O199))))</f>
        <v>0</v>
      </c>
      <c r="M199" s="0" t="n">
        <f aca="false">Tarif_avec_Préparation_Commande!A199</f>
        <v>0</v>
      </c>
      <c r="N199" s="0" t="n">
        <f aca="false">Tarif_avec_Préparation_Commande!B199</f>
        <v>0</v>
      </c>
      <c r="O199" s="95" t="n">
        <f aca="false">Tarif_avec_Préparation_Commande!C199</f>
        <v>0</v>
      </c>
      <c r="P199" s="0" t="n">
        <f aca="false">Tarif_avec_Préparation_Commande!D199</f>
        <v>0</v>
      </c>
      <c r="Q199" s="95" t="n">
        <f aca="false">Tarif_avec_Préparation_Commande!E199</f>
        <v>0</v>
      </c>
      <c r="R199" s="0" t="n">
        <f aca="false">Tarif_avec_Préparation_Commande!F199</f>
        <v>0</v>
      </c>
      <c r="S199" s="95" t="n">
        <f aca="false">Tarif_avec_Préparation_Commande!G199</f>
        <v>0</v>
      </c>
      <c r="T199" s="0" t="n">
        <f aca="false">Tarif_avec_Préparation_Commande!H199</f>
        <v>0</v>
      </c>
      <c r="U199" s="95" t="n">
        <f aca="false">Tarif_avec_Préparation_Commande!I199</f>
        <v>0</v>
      </c>
    </row>
    <row r="200" customFormat="false" ht="12.8" hidden="false" customHeight="false" outlineLevel="0" collapsed="false">
      <c r="A200" s="90" t="n">
        <f aca="false">N200</f>
        <v>0</v>
      </c>
      <c r="B200" s="0" t="str">
        <f aca="false">"CTR"&amp;N200</f>
        <v>CTR0</v>
      </c>
      <c r="C200" s="0" t="n">
        <f aca="false">SUMIF(Bon_de_Commande!O$24:O$982,A200,Bon_de_Commande!C$24:C$982)</f>
        <v>0</v>
      </c>
      <c r="J200" s="90" t="n">
        <f aca="false">IF(AND($H200&lt;&gt;0, $C200&gt;=$H200),V200,IF(AND($G200&lt;&gt;0,$C200&gt;=$G200),T200,IF(AND($F200&lt;&gt;0,$C200&gt;=$F200),R200,IF(AND($E200&lt;&gt;0,$C200&gt;=$E200),P200,N200))))</f>
        <v>0</v>
      </c>
      <c r="K200" s="95" t="n">
        <f aca="false">IF(AND($H200&lt;&gt;0, $C200&gt;=$H200),W200,IF(AND($G200&lt;&gt;0,$C200&gt;=$G200),U200,IF(AND($F200&lt;&gt;0,$C200&gt;=$F200),S200,IF(AND($E200&lt;&gt;0,$C200&gt;=$E200),Q200,O200))))</f>
        <v>0</v>
      </c>
      <c r="M200" s="0" t="n">
        <f aca="false">Tarif_avec_Préparation_Commande!A200</f>
        <v>0</v>
      </c>
      <c r="N200" s="0" t="n">
        <f aca="false">Tarif_avec_Préparation_Commande!B200</f>
        <v>0</v>
      </c>
      <c r="O200" s="95" t="n">
        <f aca="false">Tarif_avec_Préparation_Commande!C200</f>
        <v>0</v>
      </c>
      <c r="P200" s="0" t="n">
        <f aca="false">Tarif_avec_Préparation_Commande!D200</f>
        <v>0</v>
      </c>
      <c r="Q200" s="95" t="n">
        <f aca="false">Tarif_avec_Préparation_Commande!E200</f>
        <v>0</v>
      </c>
      <c r="R200" s="0" t="n">
        <f aca="false">Tarif_avec_Préparation_Commande!F200</f>
        <v>0</v>
      </c>
      <c r="S200" s="95" t="n">
        <f aca="false">Tarif_avec_Préparation_Commande!G200</f>
        <v>0</v>
      </c>
      <c r="T200" s="0" t="n">
        <f aca="false">Tarif_avec_Préparation_Commande!H200</f>
        <v>0</v>
      </c>
      <c r="U200" s="95" t="n">
        <f aca="false">Tarif_avec_Préparation_Commande!I200</f>
        <v>0</v>
      </c>
    </row>
    <row r="201" customFormat="false" ht="12.8" hidden="false" customHeight="false" outlineLevel="0" collapsed="false">
      <c r="K201" s="95"/>
      <c r="O201" s="95"/>
      <c r="Q201" s="95"/>
      <c r="S201" s="95"/>
      <c r="U201" s="95"/>
    </row>
    <row r="202" customFormat="false" ht="12.8" hidden="false" customHeight="false" outlineLevel="0" collapsed="false">
      <c r="K202" s="95"/>
      <c r="O202" s="95"/>
      <c r="Q202" s="95"/>
      <c r="S202" s="95"/>
      <c r="U202" s="95"/>
    </row>
    <row r="203" customFormat="false" ht="12.8" hidden="false" customHeight="false" outlineLevel="0" collapsed="false">
      <c r="K203" s="95"/>
      <c r="O203" s="95"/>
      <c r="Q203" s="95"/>
      <c r="S203" s="95"/>
      <c r="U203" s="95"/>
    </row>
    <row r="204" customFormat="false" ht="12.8" hidden="false" customHeight="false" outlineLevel="0" collapsed="false">
      <c r="K204" s="95"/>
      <c r="O204" s="95"/>
      <c r="Q204" s="95"/>
      <c r="S204" s="95"/>
      <c r="U204" s="95"/>
    </row>
    <row r="205" customFormat="false" ht="12.8" hidden="false" customHeight="false" outlineLevel="0" collapsed="false">
      <c r="K205" s="95"/>
      <c r="O205" s="95"/>
      <c r="Q205" s="95"/>
      <c r="S205" s="95"/>
      <c r="U205" s="95"/>
    </row>
    <row r="206" customFormat="false" ht="12.8" hidden="false" customHeight="false" outlineLevel="0" collapsed="false">
      <c r="K206" s="95"/>
      <c r="O206" s="95"/>
      <c r="Q206" s="95"/>
      <c r="S206" s="95"/>
      <c r="U206" s="95"/>
    </row>
    <row r="207" customFormat="false" ht="12.8" hidden="false" customHeight="false" outlineLevel="0" collapsed="false">
      <c r="K207" s="95"/>
      <c r="O207" s="95"/>
      <c r="Q207" s="95"/>
      <c r="S207" s="95"/>
      <c r="U207" s="95"/>
    </row>
    <row r="208" customFormat="false" ht="12.8" hidden="false" customHeight="false" outlineLevel="0" collapsed="false">
      <c r="K208" s="95"/>
      <c r="O208" s="95"/>
      <c r="Q208" s="95"/>
      <c r="S208" s="95"/>
      <c r="U208" s="95"/>
    </row>
    <row r="209" customFormat="false" ht="12.8" hidden="false" customHeight="false" outlineLevel="0" collapsed="false">
      <c r="K209" s="95"/>
      <c r="O209" s="95"/>
      <c r="Q209" s="95"/>
      <c r="S209" s="95"/>
      <c r="U209" s="95"/>
    </row>
    <row r="210" customFormat="false" ht="12.8" hidden="false" customHeight="false" outlineLevel="0" collapsed="false">
      <c r="K210" s="95"/>
      <c r="O210" s="95"/>
      <c r="Q210" s="95"/>
      <c r="S210" s="95"/>
      <c r="U210" s="95"/>
    </row>
    <row r="211" customFormat="false" ht="12.8" hidden="false" customHeight="false" outlineLevel="0" collapsed="false">
      <c r="K211" s="95"/>
      <c r="O211" s="95"/>
      <c r="Q211" s="95"/>
      <c r="S211" s="95"/>
      <c r="U211" s="95"/>
    </row>
    <row r="212" customFormat="false" ht="12.8" hidden="false" customHeight="false" outlineLevel="0" collapsed="false">
      <c r="K212" s="95"/>
      <c r="O212" s="95"/>
      <c r="Q212" s="95"/>
      <c r="S212" s="95"/>
      <c r="U212" s="95"/>
    </row>
    <row r="213" customFormat="false" ht="12.8" hidden="false" customHeight="false" outlineLevel="0" collapsed="false">
      <c r="K213" s="95"/>
      <c r="O213" s="95"/>
      <c r="Q213" s="95"/>
      <c r="S213" s="95"/>
      <c r="U213" s="95"/>
    </row>
    <row r="214" customFormat="false" ht="12.8" hidden="false" customHeight="false" outlineLevel="0" collapsed="false">
      <c r="K214" s="95"/>
      <c r="O214" s="95"/>
      <c r="Q214" s="95"/>
      <c r="S214" s="95"/>
      <c r="U214" s="95"/>
    </row>
    <row r="215" customFormat="false" ht="12.8" hidden="false" customHeight="false" outlineLevel="0" collapsed="false">
      <c r="K215" s="95"/>
      <c r="O215" s="95"/>
      <c r="Q215" s="95"/>
      <c r="S215" s="95"/>
      <c r="U215" s="95"/>
    </row>
    <row r="216" customFormat="false" ht="12.8" hidden="false" customHeight="false" outlineLevel="0" collapsed="false">
      <c r="K216" s="95"/>
      <c r="O216" s="95"/>
      <c r="Q216" s="95"/>
      <c r="S216" s="95"/>
      <c r="U216" s="95"/>
    </row>
    <row r="217" customFormat="false" ht="12.8" hidden="false" customHeight="false" outlineLevel="0" collapsed="false">
      <c r="K217" s="95"/>
      <c r="O217" s="95"/>
      <c r="Q217" s="95"/>
      <c r="S217" s="95"/>
      <c r="U217" s="95"/>
    </row>
    <row r="218" customFormat="false" ht="12.8" hidden="false" customHeight="false" outlineLevel="0" collapsed="false">
      <c r="K218" s="95"/>
      <c r="O218" s="95"/>
      <c r="Q218" s="95"/>
      <c r="S218" s="95"/>
      <c r="U218" s="95"/>
    </row>
    <row r="219" customFormat="false" ht="12.8" hidden="false" customHeight="false" outlineLevel="0" collapsed="false">
      <c r="K219" s="95"/>
      <c r="O219" s="95"/>
      <c r="Q219" s="95"/>
      <c r="S219" s="95"/>
      <c r="U219" s="95"/>
    </row>
    <row r="220" customFormat="false" ht="12.8" hidden="false" customHeight="false" outlineLevel="0" collapsed="false">
      <c r="K220" s="95"/>
      <c r="O220" s="95"/>
      <c r="Q220" s="95"/>
      <c r="S220" s="95"/>
      <c r="U220" s="95"/>
    </row>
    <row r="221" customFormat="false" ht="12.8" hidden="false" customHeight="false" outlineLevel="0" collapsed="false">
      <c r="K221" s="95"/>
      <c r="O221" s="95"/>
      <c r="Q221" s="95"/>
      <c r="S221" s="95"/>
      <c r="U221" s="95"/>
    </row>
    <row r="222" customFormat="false" ht="12.8" hidden="false" customHeight="false" outlineLevel="0" collapsed="false">
      <c r="K222" s="95"/>
      <c r="O222" s="95"/>
      <c r="Q222" s="95"/>
      <c r="S222" s="95"/>
      <c r="U222" s="95"/>
    </row>
    <row r="223" customFormat="false" ht="12.8" hidden="false" customHeight="false" outlineLevel="0" collapsed="false">
      <c r="K223" s="95"/>
      <c r="O223" s="95"/>
      <c r="Q223" s="95"/>
      <c r="S223" s="95"/>
      <c r="U223" s="95"/>
    </row>
    <row r="224" customFormat="false" ht="12.8" hidden="false" customHeight="false" outlineLevel="0" collapsed="false">
      <c r="K224" s="95"/>
      <c r="O224" s="95"/>
      <c r="Q224" s="95"/>
      <c r="S224" s="95"/>
      <c r="U224" s="95"/>
    </row>
    <row r="225" customFormat="false" ht="12.8" hidden="false" customHeight="false" outlineLevel="0" collapsed="false">
      <c r="K225" s="95"/>
      <c r="O225" s="95"/>
      <c r="Q225" s="95"/>
      <c r="S225" s="95"/>
      <c r="U225" s="95"/>
    </row>
    <row r="226" customFormat="false" ht="12.8" hidden="false" customHeight="false" outlineLevel="0" collapsed="false">
      <c r="K226" s="95"/>
      <c r="O226" s="95"/>
      <c r="Q226" s="95"/>
      <c r="S226" s="95"/>
      <c r="U226" s="95"/>
    </row>
    <row r="227" customFormat="false" ht="12.8" hidden="false" customHeight="false" outlineLevel="0" collapsed="false">
      <c r="K227" s="95"/>
      <c r="O227" s="95"/>
      <c r="Q227" s="95"/>
      <c r="S227" s="95"/>
      <c r="U227" s="95"/>
    </row>
    <row r="228" customFormat="false" ht="12.8" hidden="false" customHeight="false" outlineLevel="0" collapsed="false">
      <c r="K228" s="95"/>
      <c r="O228" s="95"/>
      <c r="Q228" s="95"/>
      <c r="S228" s="95"/>
      <c r="U228" s="95"/>
    </row>
    <row r="229" customFormat="false" ht="12.8" hidden="false" customHeight="false" outlineLevel="0" collapsed="false">
      <c r="K229" s="95"/>
      <c r="O229" s="95"/>
      <c r="Q229" s="95"/>
      <c r="S229" s="95"/>
      <c r="U229" s="95"/>
    </row>
    <row r="230" customFormat="false" ht="12.8" hidden="false" customHeight="false" outlineLevel="0" collapsed="false">
      <c r="K230" s="95"/>
      <c r="O230" s="95"/>
      <c r="Q230" s="95"/>
      <c r="S230" s="95"/>
      <c r="U230" s="95"/>
    </row>
    <row r="231" customFormat="false" ht="12.8" hidden="false" customHeight="false" outlineLevel="0" collapsed="false">
      <c r="K231" s="95"/>
      <c r="O231" s="95"/>
      <c r="Q231" s="95"/>
      <c r="S231" s="95"/>
      <c r="U231" s="95"/>
    </row>
    <row r="232" customFormat="false" ht="12.8" hidden="false" customHeight="false" outlineLevel="0" collapsed="false">
      <c r="K232" s="95"/>
      <c r="O232" s="95"/>
      <c r="Q232" s="95"/>
      <c r="S232" s="95"/>
      <c r="U232" s="95"/>
    </row>
    <row r="233" customFormat="false" ht="12.8" hidden="false" customHeight="false" outlineLevel="0" collapsed="false">
      <c r="K233" s="95"/>
      <c r="O233" s="95"/>
      <c r="Q233" s="95"/>
      <c r="S233" s="95"/>
      <c r="U233" s="95"/>
    </row>
    <row r="234" customFormat="false" ht="12.8" hidden="false" customHeight="false" outlineLevel="0" collapsed="false">
      <c r="K234" s="95"/>
      <c r="O234" s="95"/>
      <c r="Q234" s="95"/>
      <c r="S234" s="95"/>
      <c r="U234" s="95"/>
    </row>
    <row r="235" customFormat="false" ht="12.8" hidden="false" customHeight="false" outlineLevel="0" collapsed="false">
      <c r="K235" s="95"/>
      <c r="O235" s="95"/>
      <c r="Q235" s="95"/>
      <c r="S235" s="95"/>
      <c r="U235" s="95"/>
    </row>
    <row r="236" customFormat="false" ht="12.8" hidden="false" customHeight="false" outlineLevel="0" collapsed="false">
      <c r="K236" s="95"/>
      <c r="O236" s="95"/>
      <c r="Q236" s="95"/>
      <c r="S236" s="95"/>
      <c r="U236" s="95"/>
    </row>
    <row r="237" customFormat="false" ht="12.8" hidden="false" customHeight="false" outlineLevel="0" collapsed="false">
      <c r="K237" s="95"/>
      <c r="O237" s="95"/>
      <c r="Q237" s="95"/>
      <c r="S237" s="95"/>
      <c r="U237" s="95"/>
    </row>
    <row r="238" customFormat="false" ht="12.8" hidden="false" customHeight="false" outlineLevel="0" collapsed="false">
      <c r="K238" s="95"/>
      <c r="O238" s="95"/>
      <c r="Q238" s="95"/>
      <c r="S238" s="95"/>
      <c r="U238" s="95"/>
    </row>
    <row r="239" customFormat="false" ht="12.8" hidden="false" customHeight="false" outlineLevel="0" collapsed="false">
      <c r="K239" s="95"/>
      <c r="O239" s="95"/>
      <c r="Q239" s="95"/>
      <c r="S239" s="95"/>
      <c r="U239" s="95"/>
    </row>
    <row r="240" customFormat="false" ht="12.8" hidden="false" customHeight="false" outlineLevel="0" collapsed="false">
      <c r="K240" s="95"/>
      <c r="O240" s="95"/>
      <c r="Q240" s="95"/>
      <c r="S240" s="95"/>
      <c r="U240" s="95"/>
    </row>
    <row r="241" customFormat="false" ht="12.8" hidden="false" customHeight="false" outlineLevel="0" collapsed="false">
      <c r="K241" s="95"/>
      <c r="O241" s="95"/>
      <c r="Q241" s="95"/>
      <c r="S241" s="95"/>
      <c r="U241" s="95"/>
    </row>
    <row r="242" customFormat="false" ht="12.8" hidden="false" customHeight="false" outlineLevel="0" collapsed="false">
      <c r="K242" s="95"/>
      <c r="O242" s="95"/>
      <c r="Q242" s="95"/>
      <c r="S242" s="95"/>
      <c r="U242" s="95"/>
    </row>
    <row r="243" customFormat="false" ht="12.8" hidden="false" customHeight="false" outlineLevel="0" collapsed="false">
      <c r="K243" s="95"/>
      <c r="O243" s="95"/>
      <c r="Q243" s="95"/>
      <c r="S243" s="95"/>
      <c r="U243" s="95"/>
    </row>
    <row r="244" customFormat="false" ht="12.8" hidden="false" customHeight="false" outlineLevel="0" collapsed="false">
      <c r="K244" s="95"/>
      <c r="O244" s="95"/>
      <c r="Q244" s="95"/>
      <c r="S244" s="95"/>
      <c r="U244" s="95"/>
    </row>
    <row r="245" customFormat="false" ht="12.8" hidden="false" customHeight="false" outlineLevel="0" collapsed="false">
      <c r="K245" s="95"/>
      <c r="O245" s="95"/>
      <c r="Q245" s="95"/>
      <c r="S245" s="95"/>
      <c r="U245" s="95"/>
    </row>
    <row r="246" customFormat="false" ht="12.8" hidden="false" customHeight="false" outlineLevel="0" collapsed="false">
      <c r="K246" s="95"/>
      <c r="O246" s="95"/>
      <c r="Q246" s="95"/>
      <c r="S246" s="95"/>
      <c r="U246" s="95"/>
    </row>
    <row r="247" customFormat="false" ht="12.8" hidden="false" customHeight="false" outlineLevel="0" collapsed="false">
      <c r="K247" s="95"/>
      <c r="O247" s="95"/>
      <c r="Q247" s="95"/>
      <c r="S247" s="95"/>
      <c r="U247" s="95"/>
    </row>
    <row r="248" customFormat="false" ht="12.8" hidden="false" customHeight="false" outlineLevel="0" collapsed="false">
      <c r="K248" s="95"/>
      <c r="O248" s="95"/>
      <c r="Q248" s="95"/>
      <c r="S248" s="95"/>
      <c r="U248" s="95"/>
    </row>
    <row r="249" customFormat="false" ht="12.8" hidden="false" customHeight="false" outlineLevel="0" collapsed="false">
      <c r="K249" s="95"/>
      <c r="O249" s="95"/>
      <c r="Q249" s="95"/>
      <c r="S249" s="95"/>
      <c r="U249" s="95"/>
    </row>
    <row r="250" customFormat="false" ht="12.8" hidden="false" customHeight="false" outlineLevel="0" collapsed="false">
      <c r="K250" s="95"/>
      <c r="O250" s="95"/>
      <c r="Q250" s="95"/>
      <c r="S250" s="95"/>
      <c r="U250" s="95"/>
    </row>
    <row r="251" customFormat="false" ht="12.8" hidden="false" customHeight="false" outlineLevel="0" collapsed="false">
      <c r="K251" s="95"/>
      <c r="O251" s="95"/>
      <c r="Q251" s="95"/>
      <c r="S251" s="95"/>
      <c r="U251" s="95"/>
    </row>
    <row r="252" customFormat="false" ht="12.8" hidden="false" customHeight="false" outlineLevel="0" collapsed="false">
      <c r="K252" s="95"/>
      <c r="O252" s="95"/>
      <c r="Q252" s="95"/>
      <c r="S252" s="95"/>
      <c r="U252" s="95"/>
    </row>
    <row r="253" customFormat="false" ht="12.8" hidden="false" customHeight="false" outlineLevel="0" collapsed="false">
      <c r="K253" s="95"/>
      <c r="O253" s="95"/>
      <c r="Q253" s="95"/>
      <c r="S253" s="95"/>
      <c r="U253" s="95"/>
    </row>
    <row r="254" customFormat="false" ht="12.8" hidden="false" customHeight="false" outlineLevel="0" collapsed="false">
      <c r="K254" s="95"/>
      <c r="O254" s="95"/>
      <c r="Q254" s="95"/>
      <c r="S254" s="95"/>
      <c r="U254" s="95"/>
    </row>
    <row r="255" customFormat="false" ht="12.8" hidden="false" customHeight="false" outlineLevel="0" collapsed="false">
      <c r="K255" s="95"/>
      <c r="O255" s="95"/>
      <c r="Q255" s="95"/>
      <c r="S255" s="95"/>
      <c r="U255" s="95"/>
    </row>
    <row r="256" customFormat="false" ht="12.8" hidden="false" customHeight="false" outlineLevel="0" collapsed="false">
      <c r="K256" s="95"/>
      <c r="O256" s="95"/>
      <c r="Q256" s="95"/>
      <c r="S256" s="95"/>
      <c r="U256" s="95"/>
    </row>
    <row r="257" customFormat="false" ht="12.8" hidden="false" customHeight="false" outlineLevel="0" collapsed="false">
      <c r="K257" s="95"/>
      <c r="O257" s="95"/>
      <c r="Q257" s="95"/>
      <c r="S257" s="95"/>
      <c r="U257" s="95"/>
    </row>
    <row r="258" customFormat="false" ht="12.8" hidden="false" customHeight="false" outlineLevel="0" collapsed="false">
      <c r="K258" s="95"/>
      <c r="O258" s="95"/>
      <c r="Q258" s="95"/>
      <c r="S258" s="95"/>
      <c r="U258" s="95"/>
    </row>
    <row r="259" customFormat="false" ht="12.8" hidden="false" customHeight="false" outlineLevel="0" collapsed="false">
      <c r="K259" s="95"/>
      <c r="O259" s="95"/>
      <c r="Q259" s="95"/>
      <c r="S259" s="95"/>
      <c r="U259" s="95"/>
    </row>
    <row r="260" customFormat="false" ht="12.8" hidden="false" customHeight="false" outlineLevel="0" collapsed="false">
      <c r="K260" s="95"/>
      <c r="O260" s="95"/>
      <c r="Q260" s="95"/>
      <c r="S260" s="95"/>
      <c r="U260" s="95"/>
    </row>
    <row r="261" customFormat="false" ht="12.8" hidden="false" customHeight="false" outlineLevel="0" collapsed="false">
      <c r="K261" s="95"/>
      <c r="O261" s="95"/>
      <c r="Q261" s="95"/>
      <c r="S261" s="95"/>
      <c r="U261" s="95"/>
    </row>
    <row r="262" customFormat="false" ht="12.8" hidden="false" customHeight="false" outlineLevel="0" collapsed="false">
      <c r="K262" s="95"/>
      <c r="O262" s="95"/>
      <c r="Q262" s="95"/>
      <c r="S262" s="95"/>
      <c r="U262" s="95"/>
    </row>
    <row r="263" customFormat="false" ht="12.8" hidden="false" customHeight="false" outlineLevel="0" collapsed="false">
      <c r="K263" s="95"/>
      <c r="O263" s="95"/>
      <c r="Q263" s="95"/>
      <c r="S263" s="95"/>
      <c r="U263" s="95"/>
    </row>
    <row r="264" customFormat="false" ht="12.8" hidden="false" customHeight="false" outlineLevel="0" collapsed="false">
      <c r="K264" s="95"/>
      <c r="O264" s="95"/>
      <c r="Q264" s="95"/>
      <c r="S264" s="95"/>
      <c r="U264" s="95"/>
    </row>
    <row r="265" customFormat="false" ht="12.8" hidden="false" customHeight="false" outlineLevel="0" collapsed="false">
      <c r="K265" s="95"/>
      <c r="O265" s="95"/>
      <c r="Q265" s="95"/>
      <c r="S265" s="95"/>
      <c r="U265" s="95"/>
    </row>
    <row r="266" customFormat="false" ht="12.8" hidden="false" customHeight="false" outlineLevel="0" collapsed="false">
      <c r="K266" s="95"/>
      <c r="O266" s="95"/>
      <c r="Q266" s="95"/>
      <c r="S266" s="95"/>
      <c r="U266" s="95"/>
    </row>
    <row r="267" customFormat="false" ht="12.8" hidden="false" customHeight="false" outlineLevel="0" collapsed="false">
      <c r="K267" s="95"/>
      <c r="O267" s="95"/>
      <c r="Q267" s="95"/>
      <c r="S267" s="95"/>
      <c r="U267" s="95"/>
    </row>
    <row r="268" customFormat="false" ht="12.8" hidden="false" customHeight="false" outlineLevel="0" collapsed="false">
      <c r="K268" s="95"/>
      <c r="O268" s="95"/>
      <c r="Q268" s="95"/>
      <c r="S268" s="95"/>
      <c r="U268" s="95"/>
    </row>
    <row r="269" customFormat="false" ht="12.8" hidden="false" customHeight="false" outlineLevel="0" collapsed="false">
      <c r="K269" s="95"/>
      <c r="O269" s="95"/>
      <c r="Q269" s="95"/>
      <c r="S269" s="95"/>
      <c r="U269" s="95"/>
    </row>
    <row r="270" customFormat="false" ht="12.8" hidden="false" customHeight="false" outlineLevel="0" collapsed="false">
      <c r="K270" s="95"/>
      <c r="O270" s="95"/>
      <c r="Q270" s="95"/>
      <c r="S270" s="95"/>
      <c r="U270" s="95"/>
    </row>
    <row r="271" customFormat="false" ht="12.8" hidden="false" customHeight="false" outlineLevel="0" collapsed="false">
      <c r="K271" s="95"/>
      <c r="O271" s="95"/>
      <c r="Q271" s="95"/>
      <c r="S271" s="95"/>
      <c r="U271" s="95"/>
    </row>
    <row r="272" customFormat="false" ht="12.8" hidden="false" customHeight="false" outlineLevel="0" collapsed="false">
      <c r="K272" s="95"/>
      <c r="O272" s="95"/>
      <c r="Q272" s="95"/>
      <c r="S272" s="95"/>
      <c r="U272" s="95"/>
    </row>
    <row r="273" customFormat="false" ht="12.8" hidden="false" customHeight="false" outlineLevel="0" collapsed="false">
      <c r="K273" s="95"/>
      <c r="O273" s="95"/>
      <c r="Q273" s="95"/>
      <c r="S273" s="95"/>
      <c r="U273" s="95"/>
    </row>
    <row r="274" customFormat="false" ht="12.8" hidden="false" customHeight="false" outlineLevel="0" collapsed="false">
      <c r="K274" s="95"/>
      <c r="O274" s="95"/>
      <c r="Q274" s="95"/>
      <c r="S274" s="95"/>
      <c r="U274" s="95"/>
    </row>
    <row r="275" customFormat="false" ht="12.8" hidden="false" customHeight="false" outlineLevel="0" collapsed="false">
      <c r="K275" s="95"/>
      <c r="O275" s="95"/>
      <c r="Q275" s="95"/>
      <c r="S275" s="95"/>
      <c r="U275" s="95"/>
    </row>
    <row r="276" customFormat="false" ht="12.8" hidden="false" customHeight="false" outlineLevel="0" collapsed="false">
      <c r="K276" s="95"/>
      <c r="O276" s="95"/>
      <c r="Q276" s="95"/>
      <c r="S276" s="95"/>
      <c r="U276" s="95"/>
    </row>
    <row r="277" customFormat="false" ht="12.8" hidden="false" customHeight="false" outlineLevel="0" collapsed="false">
      <c r="K277" s="95"/>
      <c r="O277" s="95"/>
      <c r="Q277" s="95"/>
      <c r="S277" s="95"/>
      <c r="U277" s="95"/>
    </row>
    <row r="278" customFormat="false" ht="12.8" hidden="false" customHeight="false" outlineLevel="0" collapsed="false">
      <c r="K278" s="95"/>
      <c r="O278" s="95"/>
      <c r="Q278" s="95"/>
      <c r="S278" s="95"/>
      <c r="U278" s="95"/>
    </row>
    <row r="279" customFormat="false" ht="12.8" hidden="false" customHeight="false" outlineLevel="0" collapsed="false">
      <c r="K279" s="95"/>
      <c r="O279" s="95"/>
      <c r="Q279" s="95"/>
      <c r="S279" s="95"/>
      <c r="U279" s="95"/>
    </row>
    <row r="280" customFormat="false" ht="12.8" hidden="false" customHeight="false" outlineLevel="0" collapsed="false">
      <c r="K280" s="95"/>
      <c r="O280" s="95"/>
      <c r="Q280" s="95"/>
      <c r="S280" s="95"/>
      <c r="U280" s="95"/>
    </row>
    <row r="281" customFormat="false" ht="12.8" hidden="false" customHeight="false" outlineLevel="0" collapsed="false">
      <c r="K281" s="95"/>
      <c r="O281" s="95"/>
      <c r="Q281" s="95"/>
      <c r="S281" s="95"/>
      <c r="U281" s="95"/>
    </row>
    <row r="282" customFormat="false" ht="12.8" hidden="false" customHeight="false" outlineLevel="0" collapsed="false">
      <c r="K282" s="95"/>
      <c r="O282" s="95"/>
      <c r="Q282" s="95"/>
      <c r="S282" s="95"/>
      <c r="U282" s="95"/>
    </row>
    <row r="283" customFormat="false" ht="12.8" hidden="false" customHeight="false" outlineLevel="0" collapsed="false">
      <c r="K283" s="95"/>
      <c r="O283" s="95"/>
      <c r="Q283" s="95"/>
      <c r="S283" s="95"/>
      <c r="U283" s="95"/>
    </row>
    <row r="284" customFormat="false" ht="12.8" hidden="false" customHeight="false" outlineLevel="0" collapsed="false">
      <c r="K284" s="95"/>
      <c r="O284" s="95"/>
      <c r="Q284" s="95"/>
      <c r="S284" s="95"/>
      <c r="U284" s="95"/>
    </row>
    <row r="285" customFormat="false" ht="12.8" hidden="false" customHeight="false" outlineLevel="0" collapsed="false">
      <c r="K285" s="95"/>
      <c r="O285" s="95"/>
      <c r="Q285" s="95"/>
      <c r="S285" s="95"/>
      <c r="U285" s="95"/>
    </row>
    <row r="286" customFormat="false" ht="12.8" hidden="false" customHeight="false" outlineLevel="0" collapsed="false">
      <c r="K286" s="95"/>
      <c r="O286" s="95"/>
      <c r="Q286" s="95"/>
      <c r="S286" s="95"/>
      <c r="U286" s="95"/>
    </row>
    <row r="287" customFormat="false" ht="12.8" hidden="false" customHeight="false" outlineLevel="0" collapsed="false">
      <c r="K287" s="95"/>
      <c r="O287" s="95"/>
      <c r="Q287" s="95"/>
      <c r="S287" s="95"/>
      <c r="U287" s="95"/>
    </row>
    <row r="288" customFormat="false" ht="12.8" hidden="false" customHeight="false" outlineLevel="0" collapsed="false">
      <c r="K288" s="95"/>
      <c r="O288" s="95"/>
      <c r="Q288" s="95"/>
      <c r="S288" s="95"/>
      <c r="U288" s="95"/>
    </row>
    <row r="289" customFormat="false" ht="12.8" hidden="false" customHeight="false" outlineLevel="0" collapsed="false">
      <c r="K289" s="95"/>
      <c r="O289" s="95"/>
      <c r="Q289" s="95"/>
      <c r="S289" s="95"/>
      <c r="U289" s="95"/>
    </row>
    <row r="290" customFormat="false" ht="12.8" hidden="false" customHeight="false" outlineLevel="0" collapsed="false">
      <c r="K290" s="95"/>
      <c r="O290" s="95"/>
      <c r="Q290" s="95"/>
      <c r="S290" s="95"/>
      <c r="U290" s="95"/>
    </row>
    <row r="291" customFormat="false" ht="12.8" hidden="false" customHeight="false" outlineLevel="0" collapsed="false">
      <c r="K291" s="95"/>
      <c r="O291" s="95"/>
      <c r="Q291" s="95"/>
      <c r="S291" s="95"/>
      <c r="U291" s="95"/>
    </row>
    <row r="292" customFormat="false" ht="12.8" hidden="false" customHeight="false" outlineLevel="0" collapsed="false">
      <c r="K292" s="95"/>
      <c r="O292" s="95"/>
      <c r="Q292" s="95"/>
      <c r="S292" s="95"/>
      <c r="U292" s="95"/>
    </row>
    <row r="293" customFormat="false" ht="12.8" hidden="false" customHeight="false" outlineLevel="0" collapsed="false">
      <c r="K293" s="95"/>
      <c r="O293" s="95"/>
      <c r="Q293" s="95"/>
      <c r="S293" s="95"/>
      <c r="U293" s="95"/>
    </row>
    <row r="294" customFormat="false" ht="12.8" hidden="false" customHeight="false" outlineLevel="0" collapsed="false">
      <c r="K294" s="95"/>
      <c r="O294" s="95"/>
      <c r="Q294" s="95"/>
      <c r="S294" s="95"/>
      <c r="U294" s="95"/>
    </row>
    <row r="295" customFormat="false" ht="12.8" hidden="false" customHeight="false" outlineLevel="0" collapsed="false">
      <c r="K295" s="95"/>
      <c r="O295" s="95"/>
      <c r="Q295" s="95"/>
      <c r="S295" s="95"/>
      <c r="U295" s="95"/>
    </row>
    <row r="296" customFormat="false" ht="12.8" hidden="false" customHeight="false" outlineLevel="0" collapsed="false">
      <c r="K296" s="95"/>
      <c r="O296" s="95"/>
      <c r="Q296" s="95"/>
      <c r="S296" s="95"/>
      <c r="U296" s="95"/>
    </row>
    <row r="297" customFormat="false" ht="12.8" hidden="false" customHeight="false" outlineLevel="0" collapsed="false">
      <c r="K297" s="95"/>
      <c r="O297" s="95"/>
      <c r="Q297" s="95"/>
      <c r="S297" s="95"/>
      <c r="U297" s="95"/>
    </row>
    <row r="298" customFormat="false" ht="12.8" hidden="false" customHeight="false" outlineLevel="0" collapsed="false">
      <c r="K298" s="95"/>
      <c r="O298" s="95"/>
      <c r="Q298" s="95"/>
      <c r="S298" s="95"/>
      <c r="U298" s="95"/>
    </row>
    <row r="299" customFormat="false" ht="12.8" hidden="false" customHeight="false" outlineLevel="0" collapsed="false">
      <c r="K299" s="95"/>
      <c r="O299" s="95"/>
      <c r="Q299" s="95"/>
      <c r="S299" s="95"/>
      <c r="U299" s="95"/>
    </row>
    <row r="300" customFormat="false" ht="12.8" hidden="false" customHeight="false" outlineLevel="0" collapsed="false">
      <c r="K300" s="95"/>
      <c r="O300" s="95"/>
      <c r="Q300" s="95"/>
      <c r="S300" s="95"/>
      <c r="U300" s="95"/>
    </row>
    <row r="301" customFormat="false" ht="12.8" hidden="false" customHeight="false" outlineLevel="0" collapsed="false">
      <c r="K301" s="95"/>
      <c r="O301" s="95"/>
      <c r="Q301" s="95"/>
      <c r="S301" s="95"/>
      <c r="U301" s="95"/>
    </row>
    <row r="302" customFormat="false" ht="12.8" hidden="false" customHeight="false" outlineLevel="0" collapsed="false">
      <c r="K302" s="95"/>
      <c r="O302" s="95"/>
      <c r="Q302" s="95"/>
      <c r="S302" s="95"/>
      <c r="U302" s="95"/>
    </row>
    <row r="303" customFormat="false" ht="12.8" hidden="false" customHeight="false" outlineLevel="0" collapsed="false">
      <c r="K303" s="95"/>
      <c r="O303" s="95"/>
      <c r="Q303" s="95"/>
      <c r="S303" s="95"/>
      <c r="U303" s="95"/>
    </row>
    <row r="304" customFormat="false" ht="12.8" hidden="false" customHeight="false" outlineLevel="0" collapsed="false">
      <c r="K304" s="95"/>
      <c r="O304" s="95"/>
      <c r="Q304" s="95"/>
      <c r="S304" s="95"/>
      <c r="U304" s="95"/>
    </row>
    <row r="305" customFormat="false" ht="12.8" hidden="false" customHeight="false" outlineLevel="0" collapsed="false">
      <c r="K305" s="95"/>
      <c r="O305" s="95"/>
      <c r="Q305" s="95"/>
      <c r="S305" s="95"/>
      <c r="U305" s="95"/>
    </row>
    <row r="306" customFormat="false" ht="12.8" hidden="false" customHeight="false" outlineLevel="0" collapsed="false">
      <c r="K306" s="95"/>
      <c r="O306" s="95"/>
      <c r="Q306" s="95"/>
      <c r="S306" s="95"/>
      <c r="U306" s="95"/>
    </row>
    <row r="307" customFormat="false" ht="12.8" hidden="false" customHeight="false" outlineLevel="0" collapsed="false">
      <c r="K307" s="95"/>
      <c r="O307" s="95"/>
      <c r="Q307" s="95"/>
      <c r="S307" s="95"/>
      <c r="U307" s="95"/>
    </row>
    <row r="308" customFormat="false" ht="12.8" hidden="false" customHeight="false" outlineLevel="0" collapsed="false">
      <c r="K308" s="95"/>
      <c r="O308" s="95"/>
      <c r="Q308" s="95"/>
      <c r="S308" s="95"/>
      <c r="U308" s="95"/>
    </row>
    <row r="309" customFormat="false" ht="12.8" hidden="false" customHeight="false" outlineLevel="0" collapsed="false">
      <c r="K309" s="95"/>
      <c r="O309" s="95"/>
      <c r="Q309" s="95"/>
      <c r="S309" s="95"/>
      <c r="U309" s="95"/>
    </row>
    <row r="310" customFormat="false" ht="12.8" hidden="false" customHeight="false" outlineLevel="0" collapsed="false">
      <c r="K310" s="95"/>
      <c r="O310" s="95"/>
      <c r="Q310" s="95"/>
      <c r="S310" s="95"/>
      <c r="U310" s="95"/>
    </row>
    <row r="311" customFormat="false" ht="12.8" hidden="false" customHeight="false" outlineLevel="0" collapsed="false">
      <c r="K311" s="95"/>
      <c r="O311" s="95"/>
      <c r="Q311" s="95"/>
      <c r="S311" s="95"/>
      <c r="U311" s="95"/>
    </row>
    <row r="312" customFormat="false" ht="12.8" hidden="false" customHeight="false" outlineLevel="0" collapsed="false">
      <c r="K312" s="95"/>
      <c r="O312" s="95"/>
      <c r="Q312" s="95"/>
      <c r="S312" s="95"/>
      <c r="U312" s="95"/>
    </row>
    <row r="313" customFormat="false" ht="12.8" hidden="false" customHeight="false" outlineLevel="0" collapsed="false">
      <c r="K313" s="95"/>
      <c r="O313" s="95"/>
      <c r="Q313" s="95"/>
      <c r="S313" s="95"/>
      <c r="U313" s="95"/>
    </row>
    <row r="314" customFormat="false" ht="12.8" hidden="false" customHeight="false" outlineLevel="0" collapsed="false">
      <c r="K314" s="95"/>
      <c r="O314" s="95"/>
      <c r="Q314" s="95"/>
      <c r="S314" s="95"/>
      <c r="U314" s="95"/>
    </row>
    <row r="315" customFormat="false" ht="12.8" hidden="false" customHeight="false" outlineLevel="0" collapsed="false">
      <c r="K315" s="95"/>
      <c r="O315" s="95"/>
      <c r="Q315" s="95"/>
      <c r="S315" s="95"/>
      <c r="U315" s="95"/>
    </row>
    <row r="316" customFormat="false" ht="12.8" hidden="false" customHeight="false" outlineLevel="0" collapsed="false">
      <c r="K316" s="95"/>
      <c r="O316" s="95"/>
      <c r="Q316" s="95"/>
      <c r="S316" s="95"/>
      <c r="U316" s="95"/>
    </row>
    <row r="317" customFormat="false" ht="12.8" hidden="false" customHeight="false" outlineLevel="0" collapsed="false">
      <c r="K317" s="95"/>
      <c r="O317" s="95"/>
      <c r="Q317" s="95"/>
      <c r="S317" s="95"/>
      <c r="U317" s="95"/>
    </row>
    <row r="318" customFormat="false" ht="12.8" hidden="false" customHeight="false" outlineLevel="0" collapsed="false">
      <c r="K318" s="95"/>
      <c r="O318" s="95"/>
      <c r="Q318" s="95"/>
      <c r="S318" s="95"/>
      <c r="U318" s="95"/>
    </row>
    <row r="319" customFormat="false" ht="12.8" hidden="false" customHeight="false" outlineLevel="0" collapsed="false">
      <c r="K319" s="95"/>
      <c r="O319" s="95"/>
      <c r="Q319" s="95"/>
      <c r="S319" s="95"/>
      <c r="U319" s="95"/>
    </row>
    <row r="320" customFormat="false" ht="12.8" hidden="false" customHeight="false" outlineLevel="0" collapsed="false">
      <c r="K320" s="95"/>
      <c r="O320" s="95"/>
      <c r="Q320" s="95"/>
      <c r="S320" s="95"/>
      <c r="U320" s="95"/>
    </row>
    <row r="321" customFormat="false" ht="12.8" hidden="false" customHeight="false" outlineLevel="0" collapsed="false">
      <c r="K321" s="95"/>
      <c r="O321" s="95"/>
      <c r="Q321" s="95"/>
      <c r="S321" s="95"/>
      <c r="U321" s="95"/>
    </row>
    <row r="322" customFormat="false" ht="12.8" hidden="false" customHeight="false" outlineLevel="0" collapsed="false">
      <c r="K322" s="95"/>
      <c r="O322" s="95"/>
      <c r="Q322" s="95"/>
      <c r="S322" s="95"/>
      <c r="U322" s="95"/>
    </row>
    <row r="323" customFormat="false" ht="12.8" hidden="false" customHeight="false" outlineLevel="0" collapsed="false">
      <c r="K323" s="95"/>
      <c r="O323" s="95"/>
      <c r="Q323" s="95"/>
      <c r="S323" s="95"/>
      <c r="U323" s="95"/>
    </row>
    <row r="324" customFormat="false" ht="12.8" hidden="false" customHeight="false" outlineLevel="0" collapsed="false">
      <c r="K324" s="95"/>
      <c r="O324" s="95"/>
      <c r="Q324" s="95"/>
      <c r="S324" s="95"/>
      <c r="U324" s="95"/>
    </row>
    <row r="325" customFormat="false" ht="12.8" hidden="false" customHeight="false" outlineLevel="0" collapsed="false">
      <c r="K325" s="95"/>
      <c r="O325" s="95"/>
      <c r="Q325" s="95"/>
      <c r="S325" s="95"/>
      <c r="U325" s="95"/>
    </row>
    <row r="326" customFormat="false" ht="12.8" hidden="false" customHeight="false" outlineLevel="0" collapsed="false">
      <c r="K326" s="95"/>
      <c r="O326" s="95"/>
      <c r="Q326" s="95"/>
      <c r="S326" s="95"/>
      <c r="U326" s="95"/>
    </row>
    <row r="327" customFormat="false" ht="12.8" hidden="false" customHeight="false" outlineLevel="0" collapsed="false">
      <c r="K327" s="95"/>
      <c r="O327" s="95"/>
      <c r="Q327" s="95"/>
      <c r="S327" s="95"/>
      <c r="U327" s="95"/>
    </row>
    <row r="328" customFormat="false" ht="12.8" hidden="false" customHeight="false" outlineLevel="0" collapsed="false">
      <c r="K328" s="95"/>
      <c r="O328" s="95"/>
      <c r="Q328" s="95"/>
      <c r="S328" s="95"/>
      <c r="U328" s="95"/>
    </row>
    <row r="329" customFormat="false" ht="12.8" hidden="false" customHeight="false" outlineLevel="0" collapsed="false">
      <c r="K329" s="95"/>
      <c r="O329" s="95"/>
      <c r="Q329" s="95"/>
      <c r="S329" s="95"/>
      <c r="U329" s="95"/>
    </row>
    <row r="330" customFormat="false" ht="12.8" hidden="false" customHeight="false" outlineLevel="0" collapsed="false">
      <c r="K330" s="95"/>
      <c r="O330" s="95"/>
      <c r="Q330" s="95"/>
      <c r="S330" s="95"/>
      <c r="U330" s="95"/>
    </row>
    <row r="331" customFormat="false" ht="12.8" hidden="false" customHeight="false" outlineLevel="0" collapsed="false">
      <c r="K331" s="95"/>
      <c r="O331" s="95"/>
      <c r="Q331" s="95"/>
      <c r="S331" s="95"/>
      <c r="U331" s="95"/>
    </row>
    <row r="332" customFormat="false" ht="12.8" hidden="false" customHeight="false" outlineLevel="0" collapsed="false">
      <c r="K332" s="95"/>
      <c r="O332" s="95"/>
      <c r="Q332" s="95"/>
      <c r="S332" s="95"/>
      <c r="U332" s="95"/>
    </row>
    <row r="333" customFormat="false" ht="12.8" hidden="false" customHeight="false" outlineLevel="0" collapsed="false">
      <c r="K333" s="95"/>
      <c r="O333" s="95"/>
      <c r="Q333" s="95"/>
      <c r="S333" s="95"/>
      <c r="U333" s="95"/>
    </row>
    <row r="334" customFormat="false" ht="12.8" hidden="false" customHeight="false" outlineLevel="0" collapsed="false">
      <c r="K334" s="95"/>
      <c r="O334" s="95"/>
      <c r="Q334" s="95"/>
      <c r="S334" s="95"/>
      <c r="U334" s="95"/>
    </row>
    <row r="335" customFormat="false" ht="12.8" hidden="false" customHeight="false" outlineLevel="0" collapsed="false">
      <c r="K335" s="95"/>
      <c r="O335" s="95"/>
      <c r="Q335" s="95"/>
      <c r="S335" s="95"/>
      <c r="U335" s="95"/>
    </row>
    <row r="336" customFormat="false" ht="12.8" hidden="false" customHeight="false" outlineLevel="0" collapsed="false">
      <c r="K336" s="95"/>
      <c r="O336" s="95"/>
      <c r="Q336" s="95"/>
      <c r="S336" s="95"/>
      <c r="U336" s="95"/>
    </row>
    <row r="337" customFormat="false" ht="12.8" hidden="false" customHeight="false" outlineLevel="0" collapsed="false">
      <c r="K337" s="95"/>
      <c r="O337" s="95"/>
      <c r="Q337" s="95"/>
      <c r="S337" s="95"/>
      <c r="U337" s="95"/>
    </row>
    <row r="338" customFormat="false" ht="12.8" hidden="false" customHeight="false" outlineLevel="0" collapsed="false">
      <c r="K338" s="95"/>
      <c r="O338" s="95"/>
      <c r="Q338" s="95"/>
      <c r="S338" s="95"/>
      <c r="U338" s="95"/>
    </row>
    <row r="339" customFormat="false" ht="12.8" hidden="false" customHeight="false" outlineLevel="0" collapsed="false">
      <c r="K339" s="95"/>
      <c r="O339" s="95"/>
      <c r="Q339" s="95"/>
      <c r="S339" s="95"/>
      <c r="U339" s="95"/>
    </row>
    <row r="340" customFormat="false" ht="12.8" hidden="false" customHeight="false" outlineLevel="0" collapsed="false">
      <c r="K340" s="95"/>
      <c r="O340" s="95"/>
      <c r="Q340" s="95"/>
      <c r="S340" s="95"/>
      <c r="U340" s="95"/>
    </row>
    <row r="341" customFormat="false" ht="12.8" hidden="false" customHeight="false" outlineLevel="0" collapsed="false">
      <c r="K341" s="95"/>
      <c r="O341" s="95"/>
      <c r="Q341" s="95"/>
      <c r="S341" s="95"/>
      <c r="U341" s="95"/>
    </row>
    <row r="342" customFormat="false" ht="12.8" hidden="false" customHeight="false" outlineLevel="0" collapsed="false">
      <c r="K342" s="95"/>
      <c r="O342" s="95"/>
      <c r="Q342" s="95"/>
      <c r="S342" s="95"/>
      <c r="U342" s="95"/>
    </row>
    <row r="343" customFormat="false" ht="12.8" hidden="false" customHeight="false" outlineLevel="0" collapsed="false">
      <c r="K343" s="95"/>
      <c r="O343" s="95"/>
      <c r="Q343" s="95"/>
      <c r="S343" s="95"/>
      <c r="U343" s="95"/>
    </row>
    <row r="344" customFormat="false" ht="12.8" hidden="false" customHeight="false" outlineLevel="0" collapsed="false">
      <c r="K344" s="95"/>
      <c r="O344" s="95"/>
      <c r="Q344" s="95"/>
      <c r="S344" s="95"/>
      <c r="U344" s="95"/>
    </row>
    <row r="345" customFormat="false" ht="12.8" hidden="false" customHeight="false" outlineLevel="0" collapsed="false">
      <c r="K345" s="95"/>
      <c r="O345" s="95"/>
      <c r="Q345" s="95"/>
      <c r="S345" s="95"/>
      <c r="U345" s="95"/>
    </row>
    <row r="346" customFormat="false" ht="12.8" hidden="false" customHeight="false" outlineLevel="0" collapsed="false">
      <c r="K346" s="95"/>
      <c r="O346" s="95"/>
      <c r="Q346" s="95"/>
      <c r="S346" s="95"/>
      <c r="U346" s="95"/>
    </row>
    <row r="347" customFormat="false" ht="12.8" hidden="false" customHeight="false" outlineLevel="0" collapsed="false">
      <c r="K347" s="95"/>
      <c r="O347" s="95"/>
      <c r="Q347" s="95"/>
      <c r="S347" s="95"/>
      <c r="U347" s="95"/>
    </row>
    <row r="348" customFormat="false" ht="12.8" hidden="false" customHeight="false" outlineLevel="0" collapsed="false">
      <c r="K348" s="95"/>
      <c r="O348" s="95"/>
      <c r="Q348" s="95"/>
      <c r="S348" s="95"/>
      <c r="U348" s="95"/>
    </row>
    <row r="349" customFormat="false" ht="12.8" hidden="false" customHeight="false" outlineLevel="0" collapsed="false">
      <c r="K349" s="95"/>
      <c r="O349" s="95"/>
      <c r="Q349" s="95"/>
      <c r="S349" s="95"/>
      <c r="U349" s="95"/>
    </row>
    <row r="350" customFormat="false" ht="12.8" hidden="false" customHeight="false" outlineLevel="0" collapsed="false">
      <c r="K350" s="95"/>
      <c r="O350" s="95"/>
      <c r="Q350" s="95"/>
      <c r="S350" s="95"/>
      <c r="U350" s="95"/>
    </row>
    <row r="351" customFormat="false" ht="12.8" hidden="false" customHeight="false" outlineLevel="0" collapsed="false">
      <c r="K351" s="95"/>
      <c r="O351" s="95"/>
      <c r="Q351" s="95"/>
      <c r="S351" s="95"/>
      <c r="U351" s="95"/>
    </row>
    <row r="352" customFormat="false" ht="12.8" hidden="false" customHeight="false" outlineLevel="0" collapsed="false">
      <c r="K352" s="95"/>
      <c r="O352" s="95"/>
      <c r="Q352" s="95"/>
      <c r="S352" s="95"/>
      <c r="U352" s="95"/>
    </row>
    <row r="353" customFormat="false" ht="12.8" hidden="false" customHeight="false" outlineLevel="0" collapsed="false">
      <c r="K353" s="95"/>
      <c r="O353" s="95"/>
      <c r="Q353" s="95"/>
      <c r="S353" s="95"/>
      <c r="U353" s="95"/>
    </row>
    <row r="354" customFormat="false" ht="12.8" hidden="false" customHeight="false" outlineLevel="0" collapsed="false">
      <c r="K354" s="95"/>
      <c r="O354" s="95"/>
      <c r="Q354" s="95"/>
      <c r="S354" s="95"/>
      <c r="U354" s="95"/>
    </row>
    <row r="355" customFormat="false" ht="12.8" hidden="false" customHeight="false" outlineLevel="0" collapsed="false">
      <c r="K355" s="95"/>
      <c r="O355" s="95"/>
      <c r="Q355" s="95"/>
      <c r="S355" s="95"/>
      <c r="U355" s="95"/>
    </row>
    <row r="356" customFormat="false" ht="12.8" hidden="false" customHeight="false" outlineLevel="0" collapsed="false">
      <c r="K356" s="95"/>
      <c r="O356" s="95"/>
      <c r="Q356" s="95"/>
      <c r="S356" s="95"/>
      <c r="U356" s="95"/>
    </row>
    <row r="357" customFormat="false" ht="12.8" hidden="false" customHeight="false" outlineLevel="0" collapsed="false">
      <c r="K357" s="95"/>
      <c r="O357" s="95"/>
      <c r="Q357" s="95"/>
      <c r="S357" s="95"/>
      <c r="U357" s="95"/>
    </row>
    <row r="358" customFormat="false" ht="12.8" hidden="false" customHeight="false" outlineLevel="0" collapsed="false">
      <c r="K358" s="95"/>
      <c r="O358" s="95"/>
      <c r="Q358" s="95"/>
      <c r="S358" s="95"/>
      <c r="U358" s="95"/>
    </row>
    <row r="359" customFormat="false" ht="12.8" hidden="false" customHeight="false" outlineLevel="0" collapsed="false">
      <c r="K359" s="95"/>
      <c r="O359" s="95"/>
      <c r="Q359" s="95"/>
      <c r="S359" s="95"/>
      <c r="U359" s="95"/>
    </row>
    <row r="360" customFormat="false" ht="12.8" hidden="false" customHeight="false" outlineLevel="0" collapsed="false">
      <c r="K360" s="95"/>
      <c r="O360" s="95"/>
      <c r="Q360" s="95"/>
      <c r="S360" s="95"/>
      <c r="U360" s="95"/>
    </row>
    <row r="361" customFormat="false" ht="12.8" hidden="false" customHeight="false" outlineLevel="0" collapsed="false">
      <c r="K361" s="95"/>
      <c r="O361" s="95"/>
      <c r="Q361" s="95"/>
      <c r="S361" s="95"/>
      <c r="U361" s="95"/>
    </row>
    <row r="362" customFormat="false" ht="12.8" hidden="false" customHeight="false" outlineLevel="0" collapsed="false">
      <c r="K362" s="95"/>
      <c r="O362" s="95"/>
      <c r="Q362" s="95"/>
      <c r="S362" s="95"/>
      <c r="U362" s="95"/>
    </row>
    <row r="363" customFormat="false" ht="12.8" hidden="false" customHeight="false" outlineLevel="0" collapsed="false">
      <c r="K363" s="95"/>
      <c r="O363" s="95"/>
      <c r="Q363" s="95"/>
      <c r="S363" s="95"/>
      <c r="U363" s="95"/>
    </row>
    <row r="364" customFormat="false" ht="12.8" hidden="false" customHeight="false" outlineLevel="0" collapsed="false">
      <c r="K364" s="95"/>
      <c r="O364" s="95"/>
      <c r="Q364" s="95"/>
      <c r="S364" s="95"/>
      <c r="U364" s="95"/>
    </row>
    <row r="365" customFormat="false" ht="12.8" hidden="false" customHeight="false" outlineLevel="0" collapsed="false">
      <c r="K365" s="95"/>
      <c r="O365" s="95"/>
      <c r="Q365" s="95"/>
      <c r="S365" s="95"/>
      <c r="U365" s="95"/>
    </row>
    <row r="366" customFormat="false" ht="12.8" hidden="false" customHeight="false" outlineLevel="0" collapsed="false">
      <c r="K366" s="95"/>
      <c r="O366" s="95"/>
      <c r="Q366" s="95"/>
      <c r="S366" s="95"/>
      <c r="U366" s="95"/>
    </row>
    <row r="367" customFormat="false" ht="12.8" hidden="false" customHeight="false" outlineLevel="0" collapsed="false">
      <c r="K367" s="95"/>
      <c r="O367" s="95"/>
      <c r="Q367" s="95"/>
      <c r="S367" s="95"/>
      <c r="U367" s="95"/>
    </row>
    <row r="368" customFormat="false" ht="12.8" hidden="false" customHeight="false" outlineLevel="0" collapsed="false">
      <c r="K368" s="95"/>
      <c r="O368" s="95"/>
      <c r="Q368" s="95"/>
      <c r="S368" s="95"/>
      <c r="U368" s="95"/>
    </row>
    <row r="369" customFormat="false" ht="12.8" hidden="false" customHeight="false" outlineLevel="0" collapsed="false">
      <c r="K369" s="95"/>
      <c r="O369" s="95"/>
      <c r="Q369" s="95"/>
      <c r="S369" s="95"/>
      <c r="U369" s="95"/>
    </row>
    <row r="370" customFormat="false" ht="12.8" hidden="false" customHeight="false" outlineLevel="0" collapsed="false">
      <c r="K370" s="95"/>
      <c r="O370" s="95"/>
      <c r="Q370" s="95"/>
      <c r="S370" s="95"/>
      <c r="U370" s="95"/>
    </row>
    <row r="371" customFormat="false" ht="12.8" hidden="false" customHeight="false" outlineLevel="0" collapsed="false">
      <c r="K371" s="95"/>
      <c r="O371" s="95"/>
      <c r="Q371" s="95"/>
      <c r="S371" s="95"/>
      <c r="U371" s="95"/>
    </row>
    <row r="372" customFormat="false" ht="12.8" hidden="false" customHeight="false" outlineLevel="0" collapsed="false">
      <c r="K372" s="95"/>
      <c r="O372" s="95"/>
      <c r="Q372" s="95"/>
      <c r="S372" s="95"/>
      <c r="U372" s="95"/>
    </row>
    <row r="373" customFormat="false" ht="12.8" hidden="false" customHeight="false" outlineLevel="0" collapsed="false">
      <c r="K373" s="95"/>
      <c r="O373" s="95"/>
      <c r="Q373" s="95"/>
      <c r="S373" s="95"/>
      <c r="U373" s="95"/>
    </row>
    <row r="374" customFormat="false" ht="12.8" hidden="false" customHeight="false" outlineLevel="0" collapsed="false">
      <c r="K374" s="95"/>
      <c r="O374" s="95"/>
      <c r="Q374" s="95"/>
      <c r="S374" s="95"/>
      <c r="U374" s="95"/>
    </row>
    <row r="375" customFormat="false" ht="12.8" hidden="false" customHeight="false" outlineLevel="0" collapsed="false">
      <c r="K375" s="95"/>
      <c r="O375" s="95"/>
      <c r="Q375" s="95"/>
      <c r="S375" s="95"/>
      <c r="U375" s="95"/>
    </row>
    <row r="376" customFormat="false" ht="12.8" hidden="false" customHeight="false" outlineLevel="0" collapsed="false">
      <c r="K376" s="95"/>
      <c r="O376" s="95"/>
      <c r="Q376" s="95"/>
      <c r="S376" s="95"/>
      <c r="U376" s="95"/>
    </row>
    <row r="377" customFormat="false" ht="12.8" hidden="false" customHeight="false" outlineLevel="0" collapsed="false">
      <c r="K377" s="95"/>
      <c r="O377" s="95"/>
      <c r="Q377" s="95"/>
      <c r="S377" s="95"/>
      <c r="U377" s="95"/>
    </row>
    <row r="378" customFormat="false" ht="12.8" hidden="false" customHeight="false" outlineLevel="0" collapsed="false">
      <c r="K378" s="95"/>
      <c r="O378" s="95"/>
      <c r="Q378" s="95"/>
      <c r="S378" s="95"/>
      <c r="U378" s="95"/>
    </row>
    <row r="379" customFormat="false" ht="12.8" hidden="false" customHeight="false" outlineLevel="0" collapsed="false">
      <c r="K379" s="95"/>
      <c r="O379" s="95"/>
      <c r="Q379" s="95"/>
      <c r="S379" s="95"/>
      <c r="U379" s="95"/>
    </row>
    <row r="380" customFormat="false" ht="12.8" hidden="false" customHeight="false" outlineLevel="0" collapsed="false">
      <c r="K380" s="95"/>
      <c r="O380" s="95"/>
      <c r="Q380" s="95"/>
      <c r="S380" s="95"/>
      <c r="U380" s="95"/>
    </row>
    <row r="381" customFormat="false" ht="12.8" hidden="false" customHeight="false" outlineLevel="0" collapsed="false">
      <c r="K381" s="95"/>
      <c r="O381" s="95"/>
      <c r="Q381" s="95"/>
      <c r="S381" s="95"/>
      <c r="U381" s="95"/>
    </row>
    <row r="382" customFormat="false" ht="12.8" hidden="false" customHeight="false" outlineLevel="0" collapsed="false">
      <c r="K382" s="95"/>
      <c r="O382" s="95"/>
      <c r="Q382" s="95"/>
      <c r="S382" s="95"/>
      <c r="U382" s="95"/>
    </row>
    <row r="383" customFormat="false" ht="12.8" hidden="false" customHeight="false" outlineLevel="0" collapsed="false">
      <c r="K383" s="95"/>
      <c r="O383" s="95"/>
      <c r="Q383" s="95"/>
      <c r="S383" s="95"/>
      <c r="U383" s="95"/>
    </row>
    <row r="384" customFormat="false" ht="12.8" hidden="false" customHeight="false" outlineLevel="0" collapsed="false">
      <c r="K384" s="95"/>
      <c r="O384" s="95"/>
      <c r="Q384" s="95"/>
      <c r="S384" s="95"/>
      <c r="U384" s="95"/>
    </row>
    <row r="385" customFormat="false" ht="12.8" hidden="false" customHeight="false" outlineLevel="0" collapsed="false">
      <c r="K385" s="95"/>
      <c r="O385" s="95"/>
      <c r="Q385" s="95"/>
      <c r="S385" s="95"/>
      <c r="U385" s="95"/>
    </row>
    <row r="386" customFormat="false" ht="12.8" hidden="false" customHeight="false" outlineLevel="0" collapsed="false">
      <c r="K386" s="95"/>
      <c r="O386" s="95"/>
      <c r="Q386" s="95"/>
      <c r="S386" s="95"/>
      <c r="U386" s="95"/>
    </row>
    <row r="387" customFormat="false" ht="12.8" hidden="false" customHeight="false" outlineLevel="0" collapsed="false">
      <c r="K387" s="95"/>
      <c r="O387" s="95"/>
      <c r="Q387" s="95"/>
      <c r="S387" s="95"/>
      <c r="U387" s="95"/>
    </row>
    <row r="388" customFormat="false" ht="12.8" hidden="false" customHeight="false" outlineLevel="0" collapsed="false">
      <c r="K388" s="95"/>
      <c r="O388" s="95"/>
      <c r="Q388" s="95"/>
      <c r="S388" s="95"/>
      <c r="U388" s="95"/>
    </row>
    <row r="389" customFormat="false" ht="12.8" hidden="false" customHeight="false" outlineLevel="0" collapsed="false">
      <c r="K389" s="95"/>
      <c r="O389" s="95"/>
      <c r="Q389" s="95"/>
      <c r="S389" s="95"/>
      <c r="U389" s="95"/>
    </row>
    <row r="390" customFormat="false" ht="12.8" hidden="false" customHeight="false" outlineLevel="0" collapsed="false">
      <c r="K390" s="95"/>
      <c r="O390" s="95"/>
      <c r="Q390" s="95"/>
      <c r="S390" s="95"/>
      <c r="U390" s="95"/>
    </row>
    <row r="391" customFormat="false" ht="12.8" hidden="false" customHeight="false" outlineLevel="0" collapsed="false">
      <c r="K391" s="95"/>
      <c r="O391" s="95"/>
      <c r="Q391" s="95"/>
      <c r="S391" s="95"/>
      <c r="U391" s="95"/>
    </row>
    <row r="392" customFormat="false" ht="12.8" hidden="false" customHeight="false" outlineLevel="0" collapsed="false">
      <c r="K392" s="95"/>
      <c r="O392" s="95"/>
      <c r="Q392" s="95"/>
      <c r="S392" s="95"/>
      <c r="U392" s="95"/>
    </row>
    <row r="393" customFormat="false" ht="12.8" hidden="false" customHeight="false" outlineLevel="0" collapsed="false">
      <c r="K393" s="95"/>
      <c r="O393" s="95"/>
      <c r="Q393" s="95"/>
      <c r="S393" s="95"/>
      <c r="U393" s="95"/>
    </row>
    <row r="394" customFormat="false" ht="12.8" hidden="false" customHeight="false" outlineLevel="0" collapsed="false">
      <c r="K394" s="95"/>
      <c r="O394" s="95"/>
      <c r="Q394" s="95"/>
      <c r="S394" s="95"/>
      <c r="U394" s="95"/>
    </row>
    <row r="395" customFormat="false" ht="12.8" hidden="false" customHeight="false" outlineLevel="0" collapsed="false">
      <c r="K395" s="95"/>
      <c r="O395" s="95"/>
      <c r="Q395" s="95"/>
      <c r="S395" s="95"/>
      <c r="U395" s="95"/>
    </row>
    <row r="396" customFormat="false" ht="12.8" hidden="false" customHeight="false" outlineLevel="0" collapsed="false">
      <c r="K396" s="95"/>
      <c r="O396" s="95"/>
      <c r="Q396" s="95"/>
      <c r="S396" s="95"/>
      <c r="U396" s="95"/>
    </row>
    <row r="397" customFormat="false" ht="12.8" hidden="false" customHeight="false" outlineLevel="0" collapsed="false">
      <c r="K397" s="95"/>
      <c r="O397" s="95"/>
      <c r="Q397" s="95"/>
      <c r="S397" s="95"/>
      <c r="U397" s="95"/>
    </row>
    <row r="398" customFormat="false" ht="12.8" hidden="false" customHeight="false" outlineLevel="0" collapsed="false">
      <c r="K398" s="95"/>
      <c r="O398" s="95"/>
      <c r="Q398" s="95"/>
      <c r="S398" s="95"/>
      <c r="U398" s="95"/>
    </row>
    <row r="399" customFormat="false" ht="12.8" hidden="false" customHeight="false" outlineLevel="0" collapsed="false">
      <c r="K399" s="95"/>
      <c r="O399" s="95"/>
      <c r="Q399" s="95"/>
      <c r="S399" s="95"/>
      <c r="U399" s="95"/>
    </row>
    <row r="400" customFormat="false" ht="12.8" hidden="false" customHeight="false" outlineLevel="0" collapsed="false">
      <c r="K400" s="95"/>
      <c r="O400" s="95"/>
      <c r="Q400" s="95"/>
      <c r="S400" s="95"/>
      <c r="U400" s="95"/>
    </row>
    <row r="401" customFormat="false" ht="12.8" hidden="false" customHeight="false" outlineLevel="0" collapsed="false">
      <c r="K401" s="95"/>
      <c r="O401" s="95"/>
      <c r="Q401" s="95"/>
      <c r="S401" s="95"/>
      <c r="U401" s="95"/>
    </row>
    <row r="402" customFormat="false" ht="12.8" hidden="false" customHeight="false" outlineLevel="0" collapsed="false">
      <c r="K402" s="95"/>
      <c r="O402" s="95"/>
      <c r="Q402" s="95"/>
      <c r="S402" s="95"/>
      <c r="U402" s="95"/>
    </row>
    <row r="403" customFormat="false" ht="12.8" hidden="false" customHeight="false" outlineLevel="0" collapsed="false">
      <c r="K403" s="95"/>
      <c r="O403" s="95"/>
      <c r="Q403" s="95"/>
      <c r="S403" s="95"/>
      <c r="U403" s="95"/>
    </row>
    <row r="404" customFormat="false" ht="12.8" hidden="false" customHeight="false" outlineLevel="0" collapsed="false">
      <c r="K404" s="95"/>
      <c r="O404" s="95"/>
      <c r="Q404" s="95"/>
      <c r="S404" s="95"/>
      <c r="U404" s="95"/>
    </row>
    <row r="405" customFormat="false" ht="12.8" hidden="false" customHeight="false" outlineLevel="0" collapsed="false">
      <c r="K405" s="95"/>
      <c r="O405" s="95"/>
      <c r="Q405" s="95"/>
      <c r="S405" s="95"/>
      <c r="U405" s="95"/>
    </row>
    <row r="406" customFormat="false" ht="12.8" hidden="false" customHeight="false" outlineLevel="0" collapsed="false">
      <c r="K406" s="95"/>
      <c r="O406" s="95"/>
      <c r="Q406" s="95"/>
      <c r="S406" s="95"/>
      <c r="U406" s="95"/>
    </row>
    <row r="407" customFormat="false" ht="12.8" hidden="false" customHeight="false" outlineLevel="0" collapsed="false">
      <c r="K407" s="95"/>
      <c r="O407" s="95"/>
      <c r="Q407" s="95"/>
      <c r="S407" s="95"/>
      <c r="U407" s="95"/>
    </row>
    <row r="408" customFormat="false" ht="12.8" hidden="false" customHeight="false" outlineLevel="0" collapsed="false">
      <c r="K408" s="95"/>
      <c r="O408" s="95"/>
      <c r="Q408" s="95"/>
      <c r="S408" s="95"/>
      <c r="U408" s="95"/>
    </row>
    <row r="409" customFormat="false" ht="12.8" hidden="false" customHeight="false" outlineLevel="0" collapsed="false">
      <c r="K409" s="95"/>
      <c r="O409" s="95"/>
      <c r="Q409" s="95"/>
      <c r="S409" s="95"/>
      <c r="U409" s="95"/>
    </row>
    <row r="410" customFormat="false" ht="12.8" hidden="false" customHeight="false" outlineLevel="0" collapsed="false">
      <c r="K410" s="95"/>
      <c r="O410" s="95"/>
      <c r="Q410" s="95"/>
      <c r="S410" s="95"/>
      <c r="U410" s="95"/>
    </row>
    <row r="411" customFormat="false" ht="12.8" hidden="false" customHeight="false" outlineLevel="0" collapsed="false">
      <c r="K411" s="95"/>
      <c r="O411" s="95"/>
      <c r="Q411" s="95"/>
      <c r="S411" s="95"/>
      <c r="U411" s="95"/>
    </row>
    <row r="412" customFormat="false" ht="12.8" hidden="false" customHeight="false" outlineLevel="0" collapsed="false">
      <c r="K412" s="95"/>
      <c r="O412" s="95"/>
      <c r="Q412" s="95"/>
      <c r="S412" s="95"/>
      <c r="U412" s="95"/>
    </row>
    <row r="413" customFormat="false" ht="12.8" hidden="false" customHeight="false" outlineLevel="0" collapsed="false">
      <c r="K413" s="95"/>
      <c r="O413" s="95"/>
      <c r="Q413" s="95"/>
      <c r="S413" s="95"/>
      <c r="U413" s="95"/>
    </row>
    <row r="414" customFormat="false" ht="12.8" hidden="false" customHeight="false" outlineLevel="0" collapsed="false">
      <c r="K414" s="95"/>
      <c r="O414" s="95"/>
      <c r="Q414" s="95"/>
      <c r="S414" s="95"/>
      <c r="U414" s="95"/>
    </row>
    <row r="415" customFormat="false" ht="12.8" hidden="false" customHeight="false" outlineLevel="0" collapsed="false">
      <c r="K415" s="95"/>
      <c r="O415" s="95"/>
      <c r="Q415" s="95"/>
      <c r="S415" s="95"/>
      <c r="U415" s="95"/>
    </row>
    <row r="416" customFormat="false" ht="12.8" hidden="false" customHeight="false" outlineLevel="0" collapsed="false">
      <c r="K416" s="95"/>
      <c r="O416" s="95"/>
      <c r="Q416" s="95"/>
      <c r="S416" s="95"/>
      <c r="U416" s="95"/>
    </row>
    <row r="417" customFormat="false" ht="12.8" hidden="false" customHeight="false" outlineLevel="0" collapsed="false">
      <c r="K417" s="95"/>
      <c r="O417" s="95"/>
      <c r="Q417" s="95"/>
      <c r="S417" s="95"/>
      <c r="U417" s="95"/>
    </row>
    <row r="418" customFormat="false" ht="12.8" hidden="false" customHeight="false" outlineLevel="0" collapsed="false">
      <c r="K418" s="95"/>
      <c r="O418" s="95"/>
      <c r="Q418" s="95"/>
      <c r="S418" s="95"/>
      <c r="U418" s="95"/>
    </row>
    <row r="419" customFormat="false" ht="12.8" hidden="false" customHeight="false" outlineLevel="0" collapsed="false">
      <c r="K419" s="95"/>
      <c r="O419" s="95"/>
      <c r="Q419" s="95"/>
      <c r="S419" s="95"/>
      <c r="U419" s="95"/>
    </row>
    <row r="420" customFormat="false" ht="12.8" hidden="false" customHeight="false" outlineLevel="0" collapsed="false">
      <c r="K420" s="95"/>
      <c r="O420" s="95"/>
      <c r="Q420" s="95"/>
      <c r="S420" s="95"/>
      <c r="U420" s="95"/>
    </row>
    <row r="421" customFormat="false" ht="12.8" hidden="false" customHeight="false" outlineLevel="0" collapsed="false">
      <c r="K421" s="95"/>
      <c r="O421" s="95"/>
      <c r="Q421" s="95"/>
      <c r="S421" s="95"/>
      <c r="U421" s="95"/>
    </row>
    <row r="422" customFormat="false" ht="12.8" hidden="false" customHeight="false" outlineLevel="0" collapsed="false">
      <c r="K422" s="95"/>
      <c r="O422" s="95"/>
      <c r="Q422" s="95"/>
      <c r="S422" s="95"/>
      <c r="U422" s="95"/>
    </row>
    <row r="423" customFormat="false" ht="12.8" hidden="false" customHeight="false" outlineLevel="0" collapsed="false">
      <c r="K423" s="95"/>
      <c r="O423" s="95"/>
      <c r="Q423" s="95"/>
      <c r="S423" s="95"/>
      <c r="U423" s="95"/>
    </row>
    <row r="424" customFormat="false" ht="12.8" hidden="false" customHeight="false" outlineLevel="0" collapsed="false">
      <c r="K424" s="95"/>
      <c r="O424" s="95"/>
      <c r="Q424" s="95"/>
      <c r="S424" s="95"/>
      <c r="U424" s="95"/>
    </row>
    <row r="425" customFormat="false" ht="12.8" hidden="false" customHeight="false" outlineLevel="0" collapsed="false">
      <c r="K425" s="95"/>
      <c r="O425" s="95"/>
      <c r="Q425" s="95"/>
      <c r="S425" s="95"/>
      <c r="U425" s="95"/>
    </row>
    <row r="426" customFormat="false" ht="12.8" hidden="false" customHeight="false" outlineLevel="0" collapsed="false">
      <c r="K426" s="95"/>
      <c r="O426" s="95"/>
      <c r="Q426" s="95"/>
      <c r="S426" s="95"/>
      <c r="U426" s="95"/>
    </row>
    <row r="427" customFormat="false" ht="12.8" hidden="false" customHeight="false" outlineLevel="0" collapsed="false">
      <c r="K427" s="95"/>
      <c r="O427" s="95"/>
      <c r="Q427" s="95"/>
      <c r="S427" s="95"/>
      <c r="U427" s="95"/>
    </row>
    <row r="428" customFormat="false" ht="12.8" hidden="false" customHeight="false" outlineLevel="0" collapsed="false">
      <c r="K428" s="95"/>
      <c r="O428" s="95"/>
      <c r="Q428" s="95"/>
      <c r="S428" s="95"/>
      <c r="U428" s="95"/>
    </row>
    <row r="429" customFormat="false" ht="12.8" hidden="false" customHeight="false" outlineLevel="0" collapsed="false">
      <c r="K429" s="95"/>
      <c r="O429" s="95"/>
      <c r="Q429" s="95"/>
      <c r="S429" s="95"/>
      <c r="U429" s="95"/>
    </row>
    <row r="430" customFormat="false" ht="12.8" hidden="false" customHeight="false" outlineLevel="0" collapsed="false">
      <c r="K430" s="95"/>
      <c r="O430" s="95"/>
      <c r="Q430" s="95"/>
      <c r="S430" s="95"/>
      <c r="U430" s="95"/>
    </row>
    <row r="431" customFormat="false" ht="12.8" hidden="false" customHeight="false" outlineLevel="0" collapsed="false">
      <c r="K431" s="95"/>
      <c r="O431" s="95"/>
      <c r="Q431" s="95"/>
      <c r="S431" s="95"/>
      <c r="U431" s="95"/>
    </row>
    <row r="432" customFormat="false" ht="12.8" hidden="false" customHeight="false" outlineLevel="0" collapsed="false">
      <c r="K432" s="95"/>
      <c r="O432" s="95"/>
      <c r="Q432" s="95"/>
      <c r="S432" s="95"/>
      <c r="U432" s="95"/>
    </row>
    <row r="433" customFormat="false" ht="12.8" hidden="false" customHeight="false" outlineLevel="0" collapsed="false">
      <c r="K433" s="95"/>
      <c r="O433" s="95"/>
      <c r="Q433" s="95"/>
      <c r="S433" s="95"/>
      <c r="U433" s="95"/>
    </row>
    <row r="434" customFormat="false" ht="12.8" hidden="false" customHeight="false" outlineLevel="0" collapsed="false">
      <c r="K434" s="95"/>
      <c r="O434" s="95"/>
      <c r="Q434" s="95"/>
      <c r="S434" s="95"/>
      <c r="U434" s="95"/>
    </row>
    <row r="435" customFormat="false" ht="12.8" hidden="false" customHeight="false" outlineLevel="0" collapsed="false">
      <c r="K435" s="95"/>
      <c r="O435" s="95"/>
      <c r="Q435" s="95"/>
      <c r="S435" s="95"/>
      <c r="U435" s="95"/>
    </row>
    <row r="436" customFormat="false" ht="12.8" hidden="false" customHeight="false" outlineLevel="0" collapsed="false">
      <c r="K436" s="95"/>
      <c r="O436" s="95"/>
      <c r="Q436" s="95"/>
      <c r="S436" s="95"/>
      <c r="U436" s="95"/>
    </row>
    <row r="437" customFormat="false" ht="12.8" hidden="false" customHeight="false" outlineLevel="0" collapsed="false">
      <c r="K437" s="95"/>
      <c r="O437" s="95"/>
      <c r="Q437" s="95"/>
      <c r="S437" s="95"/>
      <c r="U437" s="95"/>
    </row>
    <row r="438" customFormat="false" ht="12.8" hidden="false" customHeight="false" outlineLevel="0" collapsed="false">
      <c r="K438" s="95"/>
      <c r="O438" s="95"/>
      <c r="Q438" s="95"/>
      <c r="S438" s="95"/>
      <c r="U438" s="95"/>
    </row>
    <row r="439" customFormat="false" ht="12.8" hidden="false" customHeight="false" outlineLevel="0" collapsed="false">
      <c r="K439" s="95"/>
      <c r="O439" s="95"/>
      <c r="Q439" s="95"/>
      <c r="S439" s="95"/>
      <c r="U439" s="95"/>
    </row>
    <row r="440" customFormat="false" ht="12.8" hidden="false" customHeight="false" outlineLevel="0" collapsed="false">
      <c r="K440" s="95"/>
      <c r="O440" s="95"/>
      <c r="Q440" s="95"/>
      <c r="S440" s="95"/>
      <c r="U440" s="95"/>
    </row>
    <row r="441" customFormat="false" ht="12.8" hidden="false" customHeight="false" outlineLevel="0" collapsed="false">
      <c r="K441" s="95"/>
      <c r="O441" s="95"/>
      <c r="Q441" s="95"/>
      <c r="S441" s="95"/>
      <c r="U441" s="95"/>
    </row>
    <row r="442" customFormat="false" ht="12.8" hidden="false" customHeight="false" outlineLevel="0" collapsed="false">
      <c r="K442" s="95"/>
      <c r="O442" s="95"/>
      <c r="Q442" s="95"/>
      <c r="S442" s="95"/>
      <c r="U442" s="95"/>
    </row>
    <row r="443" customFormat="false" ht="12.8" hidden="false" customHeight="false" outlineLevel="0" collapsed="false">
      <c r="K443" s="95"/>
      <c r="O443" s="95"/>
      <c r="Q443" s="95"/>
      <c r="S443" s="95"/>
      <c r="U443" s="95"/>
    </row>
    <row r="444" customFormat="false" ht="12.8" hidden="false" customHeight="false" outlineLevel="0" collapsed="false">
      <c r="K444" s="95"/>
      <c r="O444" s="95"/>
      <c r="Q444" s="95"/>
      <c r="S444" s="95"/>
      <c r="U444" s="95"/>
    </row>
    <row r="445" customFormat="false" ht="12.8" hidden="false" customHeight="false" outlineLevel="0" collapsed="false">
      <c r="K445" s="95"/>
      <c r="O445" s="95"/>
      <c r="Q445" s="95"/>
      <c r="S445" s="95"/>
      <c r="U445" s="95"/>
    </row>
    <row r="446" customFormat="false" ht="12.8" hidden="false" customHeight="false" outlineLevel="0" collapsed="false">
      <c r="K446" s="95"/>
      <c r="O446" s="95"/>
      <c r="Q446" s="95"/>
      <c r="S446" s="95"/>
      <c r="U446" s="95"/>
    </row>
    <row r="447" customFormat="false" ht="12.8" hidden="false" customHeight="false" outlineLevel="0" collapsed="false">
      <c r="K447" s="95"/>
      <c r="O447" s="95"/>
      <c r="Q447" s="95"/>
      <c r="S447" s="95"/>
      <c r="U447" s="95"/>
    </row>
    <row r="448" customFormat="false" ht="12.8" hidden="false" customHeight="false" outlineLevel="0" collapsed="false">
      <c r="K448" s="95"/>
      <c r="O448" s="95"/>
      <c r="Q448" s="95"/>
      <c r="S448" s="95"/>
      <c r="U448" s="95"/>
    </row>
    <row r="449" customFormat="false" ht="12.8" hidden="false" customHeight="false" outlineLevel="0" collapsed="false">
      <c r="K449" s="95"/>
      <c r="O449" s="95"/>
      <c r="Q449" s="95"/>
      <c r="S449" s="95"/>
      <c r="U449" s="95"/>
    </row>
    <row r="450" customFormat="false" ht="12.8" hidden="false" customHeight="false" outlineLevel="0" collapsed="false">
      <c r="K450" s="95"/>
      <c r="O450" s="95"/>
      <c r="Q450" s="95"/>
      <c r="S450" s="95"/>
      <c r="U450" s="95"/>
    </row>
    <row r="451" customFormat="false" ht="12.8" hidden="false" customHeight="false" outlineLevel="0" collapsed="false">
      <c r="K451" s="95"/>
      <c r="O451" s="95"/>
      <c r="Q451" s="95"/>
      <c r="S451" s="95"/>
      <c r="U451" s="95"/>
    </row>
    <row r="452" customFormat="false" ht="12.8" hidden="false" customHeight="false" outlineLevel="0" collapsed="false">
      <c r="K452" s="95"/>
      <c r="O452" s="95"/>
      <c r="Q452" s="95"/>
      <c r="S452" s="95"/>
      <c r="U452" s="95"/>
    </row>
    <row r="453" customFormat="false" ht="12.8" hidden="false" customHeight="false" outlineLevel="0" collapsed="false">
      <c r="K453" s="95"/>
      <c r="O453" s="95"/>
      <c r="Q453" s="95"/>
      <c r="S453" s="95"/>
      <c r="U453" s="95"/>
    </row>
    <row r="454" customFormat="false" ht="12.8" hidden="false" customHeight="false" outlineLevel="0" collapsed="false">
      <c r="K454" s="95"/>
      <c r="O454" s="95"/>
      <c r="Q454" s="95"/>
      <c r="S454" s="95"/>
      <c r="U454" s="95"/>
    </row>
    <row r="455" customFormat="false" ht="12.8" hidden="false" customHeight="false" outlineLevel="0" collapsed="false">
      <c r="K455" s="95"/>
      <c r="O455" s="95"/>
      <c r="Q455" s="95"/>
      <c r="S455" s="95"/>
      <c r="U455" s="95"/>
    </row>
    <row r="456" customFormat="false" ht="12.8" hidden="false" customHeight="false" outlineLevel="0" collapsed="false">
      <c r="K456" s="95"/>
      <c r="O456" s="95"/>
      <c r="Q456" s="95"/>
      <c r="S456" s="95"/>
      <c r="U456" s="95"/>
    </row>
    <row r="457" customFormat="false" ht="12.8" hidden="false" customHeight="false" outlineLevel="0" collapsed="false">
      <c r="K457" s="95"/>
      <c r="O457" s="95"/>
      <c r="Q457" s="95"/>
      <c r="S457" s="95"/>
      <c r="U457" s="95"/>
    </row>
    <row r="458" customFormat="false" ht="12.8" hidden="false" customHeight="false" outlineLevel="0" collapsed="false">
      <c r="K458" s="95"/>
      <c r="O458" s="95"/>
      <c r="Q458" s="95"/>
      <c r="S458" s="95"/>
      <c r="U458" s="95"/>
    </row>
    <row r="459" customFormat="false" ht="12.8" hidden="false" customHeight="false" outlineLevel="0" collapsed="false">
      <c r="K459" s="95"/>
      <c r="O459" s="95"/>
      <c r="Q459" s="95"/>
      <c r="S459" s="95"/>
      <c r="U459" s="95"/>
    </row>
    <row r="460" customFormat="false" ht="12.8" hidden="false" customHeight="false" outlineLevel="0" collapsed="false">
      <c r="K460" s="95"/>
      <c r="O460" s="95"/>
      <c r="Q460" s="95"/>
      <c r="S460" s="95"/>
      <c r="U460" s="95"/>
    </row>
    <row r="461" customFormat="false" ht="12.8" hidden="false" customHeight="false" outlineLevel="0" collapsed="false">
      <c r="K461" s="95"/>
      <c r="O461" s="95"/>
      <c r="Q461" s="95"/>
      <c r="S461" s="95"/>
      <c r="U461" s="95"/>
    </row>
    <row r="462" customFormat="false" ht="12.8" hidden="false" customHeight="false" outlineLevel="0" collapsed="false">
      <c r="K462" s="95"/>
      <c r="O462" s="95"/>
      <c r="Q462" s="95"/>
      <c r="S462" s="95"/>
      <c r="U462" s="95"/>
    </row>
    <row r="463" customFormat="false" ht="12.8" hidden="false" customHeight="false" outlineLevel="0" collapsed="false">
      <c r="K463" s="95"/>
      <c r="O463" s="95"/>
      <c r="Q463" s="95"/>
      <c r="S463" s="95"/>
      <c r="U463" s="95"/>
    </row>
    <row r="464" customFormat="false" ht="12.8" hidden="false" customHeight="false" outlineLevel="0" collapsed="false">
      <c r="K464" s="95"/>
      <c r="O464" s="95"/>
      <c r="Q464" s="95"/>
      <c r="S464" s="95"/>
      <c r="U464" s="95"/>
    </row>
    <row r="465" customFormat="false" ht="12.8" hidden="false" customHeight="false" outlineLevel="0" collapsed="false">
      <c r="K465" s="95"/>
      <c r="O465" s="95"/>
      <c r="Q465" s="95"/>
      <c r="S465" s="95"/>
      <c r="U465" s="95"/>
    </row>
    <row r="466" customFormat="false" ht="12.8" hidden="false" customHeight="false" outlineLevel="0" collapsed="false">
      <c r="K466" s="95"/>
      <c r="O466" s="95"/>
      <c r="Q466" s="95"/>
      <c r="S466" s="95"/>
      <c r="U466" s="95"/>
    </row>
    <row r="467" customFormat="false" ht="12.8" hidden="false" customHeight="false" outlineLevel="0" collapsed="false">
      <c r="K467" s="95"/>
      <c r="O467" s="95"/>
      <c r="Q467" s="95"/>
      <c r="S467" s="95"/>
      <c r="U467" s="95"/>
    </row>
    <row r="468" customFormat="false" ht="12.8" hidden="false" customHeight="false" outlineLevel="0" collapsed="false">
      <c r="K468" s="95"/>
      <c r="O468" s="95"/>
      <c r="Q468" s="95"/>
      <c r="S468" s="95"/>
      <c r="U468" s="95"/>
    </row>
    <row r="469" customFormat="false" ht="12.8" hidden="false" customHeight="false" outlineLevel="0" collapsed="false">
      <c r="K469" s="95"/>
      <c r="O469" s="95"/>
      <c r="Q469" s="95"/>
      <c r="S469" s="95"/>
      <c r="U469" s="95"/>
    </row>
    <row r="470" customFormat="false" ht="12.8" hidden="false" customHeight="false" outlineLevel="0" collapsed="false">
      <c r="K470" s="95"/>
      <c r="O470" s="95"/>
      <c r="Q470" s="95"/>
      <c r="S470" s="95"/>
      <c r="U470" s="95"/>
    </row>
    <row r="471" customFormat="false" ht="12.8" hidden="false" customHeight="false" outlineLevel="0" collapsed="false">
      <c r="K471" s="95"/>
      <c r="O471" s="95"/>
      <c r="Q471" s="95"/>
      <c r="S471" s="95"/>
      <c r="U471" s="95"/>
    </row>
    <row r="472" customFormat="false" ht="12.8" hidden="false" customHeight="false" outlineLevel="0" collapsed="false">
      <c r="K472" s="95"/>
      <c r="O472" s="95"/>
      <c r="Q472" s="95"/>
      <c r="S472" s="95"/>
      <c r="U472" s="95"/>
    </row>
    <row r="473" customFormat="false" ht="12.8" hidden="false" customHeight="false" outlineLevel="0" collapsed="false">
      <c r="K473" s="95"/>
      <c r="O473" s="95"/>
      <c r="Q473" s="95"/>
      <c r="S473" s="95"/>
      <c r="U473" s="95"/>
    </row>
    <row r="474" customFormat="false" ht="12.8" hidden="false" customHeight="false" outlineLevel="0" collapsed="false">
      <c r="K474" s="95"/>
      <c r="O474" s="95"/>
      <c r="Q474" s="95"/>
      <c r="S474" s="95"/>
      <c r="U474" s="95"/>
    </row>
    <row r="475" customFormat="false" ht="12.8" hidden="false" customHeight="false" outlineLevel="0" collapsed="false">
      <c r="K475" s="95"/>
      <c r="O475" s="95"/>
      <c r="Q475" s="95"/>
      <c r="S475" s="95"/>
      <c r="U475" s="95"/>
    </row>
    <row r="476" customFormat="false" ht="12.8" hidden="false" customHeight="false" outlineLevel="0" collapsed="false">
      <c r="K476" s="95"/>
      <c r="M476" s="95"/>
      <c r="O476" s="95"/>
      <c r="Q476" s="95"/>
      <c r="S476" s="95"/>
      <c r="U476" s="95"/>
    </row>
    <row r="477" customFormat="false" ht="12.8" hidden="false" customHeight="false" outlineLevel="0" collapsed="false">
      <c r="K477" s="95"/>
      <c r="O477" s="95"/>
      <c r="Q477" s="95"/>
      <c r="S477" s="95"/>
      <c r="U477" s="95"/>
    </row>
    <row r="478" customFormat="false" ht="12.8" hidden="false" customHeight="false" outlineLevel="0" collapsed="false">
      <c r="K478" s="95"/>
      <c r="O478" s="95"/>
      <c r="Q478" s="95"/>
      <c r="S478" s="95"/>
      <c r="U478" s="95"/>
    </row>
    <row r="479" customFormat="false" ht="12.8" hidden="false" customHeight="false" outlineLevel="0" collapsed="false">
      <c r="K479" s="95"/>
      <c r="O479" s="95"/>
      <c r="Q479" s="95"/>
      <c r="S479" s="95"/>
      <c r="U479" s="95"/>
    </row>
    <row r="480" customFormat="false" ht="12.8" hidden="false" customHeight="false" outlineLevel="0" collapsed="false">
      <c r="K480" s="95"/>
      <c r="O480" s="95"/>
      <c r="Q480" s="95"/>
      <c r="S480" s="95"/>
      <c r="U480" s="95"/>
    </row>
    <row r="481" customFormat="false" ht="12.8" hidden="false" customHeight="false" outlineLevel="0" collapsed="false">
      <c r="K481" s="95"/>
      <c r="O481" s="95"/>
      <c r="Q481" s="95"/>
      <c r="S481" s="95"/>
      <c r="U481" s="95"/>
    </row>
    <row r="482" customFormat="false" ht="12.8" hidden="false" customHeight="false" outlineLevel="0" collapsed="false">
      <c r="K482" s="95"/>
      <c r="O482" s="95"/>
      <c r="Q482" s="95"/>
      <c r="S482" s="95"/>
      <c r="U482" s="95"/>
    </row>
    <row r="483" customFormat="false" ht="12.8" hidden="false" customHeight="false" outlineLevel="0" collapsed="false">
      <c r="K483" s="95"/>
      <c r="O483" s="95"/>
      <c r="Q483" s="95"/>
      <c r="S483" s="95"/>
      <c r="U483" s="95"/>
    </row>
    <row r="484" customFormat="false" ht="12.8" hidden="false" customHeight="false" outlineLevel="0" collapsed="false">
      <c r="K484" s="95"/>
      <c r="O484" s="95"/>
      <c r="Q484" s="95"/>
      <c r="S484" s="95"/>
      <c r="U484" s="95"/>
    </row>
    <row r="485" customFormat="false" ht="12.8" hidden="false" customHeight="false" outlineLevel="0" collapsed="false">
      <c r="K485" s="95"/>
      <c r="O485" s="95"/>
      <c r="Q485" s="95"/>
      <c r="S485" s="95"/>
      <c r="U485" s="95"/>
    </row>
    <row r="486" customFormat="false" ht="12.8" hidden="false" customHeight="false" outlineLevel="0" collapsed="false">
      <c r="K486" s="95"/>
      <c r="O486" s="95"/>
      <c r="Q486" s="95"/>
      <c r="S486" s="95"/>
      <c r="U486" s="95"/>
    </row>
    <row r="487" customFormat="false" ht="12.8" hidden="false" customHeight="false" outlineLevel="0" collapsed="false">
      <c r="K487" s="95"/>
      <c r="O487" s="95"/>
      <c r="Q487" s="95"/>
      <c r="S487" s="95"/>
      <c r="U487" s="95"/>
    </row>
    <row r="488" customFormat="false" ht="12.8" hidden="false" customHeight="false" outlineLevel="0" collapsed="false">
      <c r="K488" s="95"/>
      <c r="O488" s="95"/>
      <c r="Q488" s="95"/>
      <c r="S488" s="95"/>
      <c r="U488" s="95"/>
    </row>
    <row r="489" customFormat="false" ht="12.8" hidden="false" customHeight="false" outlineLevel="0" collapsed="false">
      <c r="K489" s="95"/>
      <c r="O489" s="95"/>
      <c r="Q489" s="95"/>
      <c r="S489" s="95"/>
      <c r="U489" s="95"/>
    </row>
    <row r="490" customFormat="false" ht="12.8" hidden="false" customHeight="false" outlineLevel="0" collapsed="false">
      <c r="K490" s="95"/>
      <c r="O490" s="95"/>
      <c r="Q490" s="95"/>
      <c r="S490" s="95"/>
      <c r="U490" s="95"/>
    </row>
    <row r="491" customFormat="false" ht="12.8" hidden="false" customHeight="false" outlineLevel="0" collapsed="false">
      <c r="K491" s="95"/>
      <c r="O491" s="95"/>
      <c r="Q491" s="95"/>
      <c r="S491" s="95"/>
      <c r="U491" s="95"/>
    </row>
    <row r="492" customFormat="false" ht="12.8" hidden="false" customHeight="false" outlineLevel="0" collapsed="false">
      <c r="K492" s="95"/>
      <c r="O492" s="95"/>
      <c r="Q492" s="95"/>
      <c r="S492" s="95"/>
      <c r="U492" s="95"/>
    </row>
    <row r="493" customFormat="false" ht="12.8" hidden="false" customHeight="false" outlineLevel="0" collapsed="false">
      <c r="K493" s="95"/>
      <c r="O493" s="95"/>
      <c r="Q493" s="95"/>
      <c r="S493" s="95"/>
      <c r="U493" s="95"/>
    </row>
    <row r="494" customFormat="false" ht="12.8" hidden="false" customHeight="false" outlineLevel="0" collapsed="false">
      <c r="K494" s="95"/>
      <c r="O494" s="95"/>
      <c r="Q494" s="95"/>
      <c r="S494" s="95"/>
      <c r="U494" s="95"/>
    </row>
    <row r="495" customFormat="false" ht="12.8" hidden="false" customHeight="false" outlineLevel="0" collapsed="false">
      <c r="K495" s="95"/>
      <c r="O495" s="95"/>
      <c r="Q495" s="95"/>
      <c r="S495" s="95"/>
      <c r="U495" s="95"/>
    </row>
    <row r="496" customFormat="false" ht="12.8" hidden="false" customHeight="false" outlineLevel="0" collapsed="false">
      <c r="K496" s="95"/>
      <c r="O496" s="95"/>
      <c r="Q496" s="95"/>
      <c r="S496" s="95"/>
      <c r="U496" s="95"/>
    </row>
    <row r="497" customFormat="false" ht="12.8" hidden="false" customHeight="false" outlineLevel="0" collapsed="false">
      <c r="K497" s="95"/>
      <c r="O497" s="95"/>
      <c r="Q497" s="95"/>
      <c r="S497" s="95"/>
      <c r="U497" s="95"/>
    </row>
    <row r="498" customFormat="false" ht="12.8" hidden="false" customHeight="false" outlineLevel="0" collapsed="false">
      <c r="K498" s="95"/>
      <c r="O498" s="95"/>
      <c r="Q498" s="95"/>
      <c r="S498" s="95"/>
      <c r="U498" s="95"/>
    </row>
    <row r="499" customFormat="false" ht="12.8" hidden="false" customHeight="false" outlineLevel="0" collapsed="false">
      <c r="K499" s="95"/>
      <c r="O499" s="95"/>
      <c r="Q499" s="95"/>
      <c r="S499" s="95"/>
      <c r="U499" s="95"/>
    </row>
    <row r="500" customFormat="false" ht="12.8" hidden="false" customHeight="false" outlineLevel="0" collapsed="false">
      <c r="K500" s="95"/>
      <c r="O500" s="95"/>
      <c r="Q500" s="95"/>
      <c r="S500" s="95"/>
      <c r="U500" s="95"/>
    </row>
    <row r="501" customFormat="false" ht="12.8" hidden="false" customHeight="false" outlineLevel="0" collapsed="false">
      <c r="K501" s="95"/>
      <c r="O501" s="95"/>
      <c r="Q501" s="95"/>
      <c r="S501" s="95"/>
      <c r="U501" s="95"/>
    </row>
    <row r="502" customFormat="false" ht="12.8" hidden="false" customHeight="false" outlineLevel="0" collapsed="false">
      <c r="K502" s="95"/>
      <c r="O502" s="95"/>
      <c r="Q502" s="95"/>
      <c r="S502" s="95"/>
      <c r="U502" s="95"/>
    </row>
    <row r="503" customFormat="false" ht="12.8" hidden="false" customHeight="false" outlineLevel="0" collapsed="false">
      <c r="K503" s="95"/>
      <c r="O503" s="95"/>
      <c r="Q503" s="95"/>
      <c r="S503" s="95"/>
      <c r="U503" s="95"/>
    </row>
    <row r="504" customFormat="false" ht="12.8" hidden="false" customHeight="false" outlineLevel="0" collapsed="false">
      <c r="K504" s="95"/>
      <c r="O504" s="95"/>
      <c r="Q504" s="95"/>
      <c r="S504" s="95"/>
      <c r="U504" s="95"/>
    </row>
    <row r="505" customFormat="false" ht="12.8" hidden="false" customHeight="false" outlineLevel="0" collapsed="false">
      <c r="K505" s="95"/>
      <c r="O505" s="95"/>
      <c r="Q505" s="95"/>
      <c r="S505" s="95"/>
      <c r="U505" s="95"/>
    </row>
    <row r="506" customFormat="false" ht="12.8" hidden="false" customHeight="false" outlineLevel="0" collapsed="false">
      <c r="K506" s="95"/>
      <c r="O506" s="95"/>
      <c r="Q506" s="95"/>
      <c r="S506" s="95"/>
      <c r="U506" s="95"/>
    </row>
    <row r="507" customFormat="false" ht="12.8" hidden="false" customHeight="false" outlineLevel="0" collapsed="false">
      <c r="K507" s="95"/>
      <c r="O507" s="95"/>
      <c r="Q507" s="95"/>
      <c r="S507" s="95"/>
      <c r="U507" s="95"/>
    </row>
    <row r="508" customFormat="false" ht="12.8" hidden="false" customHeight="false" outlineLevel="0" collapsed="false">
      <c r="K508" s="95"/>
      <c r="O508" s="95"/>
      <c r="Q508" s="95"/>
      <c r="S508" s="95"/>
      <c r="U508" s="95"/>
    </row>
    <row r="509" customFormat="false" ht="12.8" hidden="false" customHeight="false" outlineLevel="0" collapsed="false">
      <c r="K509" s="95"/>
      <c r="O509" s="95"/>
      <c r="Q509" s="95"/>
      <c r="S509" s="95"/>
      <c r="U509" s="95"/>
    </row>
    <row r="510" customFormat="false" ht="12.8" hidden="false" customHeight="false" outlineLevel="0" collapsed="false">
      <c r="K510" s="95"/>
      <c r="O510" s="95"/>
      <c r="Q510" s="95"/>
      <c r="S510" s="95"/>
      <c r="U510" s="95"/>
    </row>
    <row r="511" customFormat="false" ht="12.8" hidden="false" customHeight="false" outlineLevel="0" collapsed="false">
      <c r="K511" s="95"/>
      <c r="O511" s="95"/>
      <c r="Q511" s="95"/>
      <c r="S511" s="95"/>
      <c r="U511" s="95"/>
    </row>
    <row r="512" customFormat="false" ht="12.8" hidden="false" customHeight="false" outlineLevel="0" collapsed="false">
      <c r="K512" s="95"/>
      <c r="O512" s="95"/>
      <c r="Q512" s="95"/>
      <c r="S512" s="95"/>
      <c r="U512" s="95"/>
    </row>
    <row r="513" customFormat="false" ht="12.8" hidden="false" customHeight="false" outlineLevel="0" collapsed="false">
      <c r="K513" s="95"/>
      <c r="O513" s="95"/>
      <c r="Q513" s="95"/>
      <c r="S513" s="95"/>
      <c r="U513" s="95"/>
    </row>
    <row r="514" customFormat="false" ht="12.8" hidden="false" customHeight="false" outlineLevel="0" collapsed="false">
      <c r="K514" s="95"/>
      <c r="O514" s="95"/>
      <c r="Q514" s="95"/>
      <c r="S514" s="95"/>
      <c r="U514" s="95"/>
    </row>
    <row r="515" customFormat="false" ht="12.8" hidden="false" customHeight="false" outlineLevel="0" collapsed="false">
      <c r="K515" s="95"/>
      <c r="O515" s="95"/>
      <c r="Q515" s="95"/>
      <c r="S515" s="95"/>
      <c r="U515" s="95"/>
    </row>
    <row r="516" customFormat="false" ht="12.8" hidden="false" customHeight="false" outlineLevel="0" collapsed="false">
      <c r="K516" s="95"/>
      <c r="O516" s="95"/>
      <c r="Q516" s="95"/>
      <c r="S516" s="95"/>
      <c r="U516" s="95"/>
    </row>
    <row r="517" customFormat="false" ht="12.8" hidden="false" customHeight="false" outlineLevel="0" collapsed="false">
      <c r="K517" s="95"/>
      <c r="O517" s="95"/>
      <c r="Q517" s="95"/>
      <c r="S517" s="95"/>
      <c r="U517" s="95"/>
    </row>
    <row r="518" customFormat="false" ht="12.8" hidden="false" customHeight="false" outlineLevel="0" collapsed="false">
      <c r="K518" s="95"/>
      <c r="O518" s="95"/>
      <c r="Q518" s="95"/>
      <c r="S518" s="95"/>
      <c r="U518" s="95"/>
    </row>
    <row r="519" customFormat="false" ht="12.8" hidden="false" customHeight="false" outlineLevel="0" collapsed="false">
      <c r="K519" s="95"/>
      <c r="O519" s="95"/>
      <c r="Q519" s="95"/>
      <c r="S519" s="95"/>
      <c r="U519" s="95"/>
    </row>
    <row r="520" customFormat="false" ht="12.8" hidden="false" customHeight="false" outlineLevel="0" collapsed="false">
      <c r="K520" s="95"/>
      <c r="O520" s="95"/>
      <c r="Q520" s="95"/>
      <c r="S520" s="95"/>
      <c r="U520" s="95"/>
    </row>
    <row r="521" customFormat="false" ht="12.8" hidden="false" customHeight="false" outlineLevel="0" collapsed="false">
      <c r="K521" s="95"/>
      <c r="O521" s="95"/>
      <c r="Q521" s="95"/>
      <c r="S521" s="95"/>
      <c r="U521" s="95"/>
    </row>
    <row r="522" customFormat="false" ht="12.8" hidden="false" customHeight="false" outlineLevel="0" collapsed="false">
      <c r="K522" s="95"/>
      <c r="O522" s="95"/>
      <c r="Q522" s="95"/>
      <c r="S522" s="95"/>
      <c r="U522" s="95"/>
    </row>
    <row r="523" customFormat="false" ht="12.8" hidden="false" customHeight="false" outlineLevel="0" collapsed="false">
      <c r="K523" s="95"/>
      <c r="O523" s="95"/>
      <c r="Q523" s="95"/>
      <c r="S523" s="95"/>
      <c r="U523" s="95"/>
    </row>
    <row r="524" customFormat="false" ht="12.8" hidden="false" customHeight="false" outlineLevel="0" collapsed="false">
      <c r="K524" s="95"/>
      <c r="O524" s="95"/>
      <c r="Q524" s="95"/>
      <c r="S524" s="95"/>
      <c r="U524" s="95"/>
    </row>
    <row r="525" customFormat="false" ht="12.8" hidden="false" customHeight="false" outlineLevel="0" collapsed="false">
      <c r="K525" s="95"/>
      <c r="O525" s="95"/>
      <c r="Q525" s="95"/>
      <c r="S525" s="95"/>
      <c r="U525" s="95"/>
    </row>
    <row r="526" customFormat="false" ht="12.8" hidden="false" customHeight="false" outlineLevel="0" collapsed="false">
      <c r="K526" s="95"/>
      <c r="O526" s="95"/>
      <c r="Q526" s="95"/>
      <c r="S526" s="95"/>
      <c r="U526" s="95"/>
    </row>
    <row r="527" customFormat="false" ht="12.8" hidden="false" customHeight="false" outlineLevel="0" collapsed="false">
      <c r="K527" s="95"/>
      <c r="O527" s="95"/>
      <c r="Q527" s="95"/>
      <c r="S527" s="95"/>
      <c r="U527" s="95"/>
    </row>
    <row r="528" customFormat="false" ht="12.8" hidden="false" customHeight="false" outlineLevel="0" collapsed="false">
      <c r="K528" s="95"/>
      <c r="O528" s="95"/>
      <c r="Q528" s="95"/>
      <c r="S528" s="95"/>
      <c r="U528" s="95"/>
    </row>
    <row r="529" customFormat="false" ht="12.8" hidden="false" customHeight="false" outlineLevel="0" collapsed="false">
      <c r="K529" s="95"/>
      <c r="O529" s="95"/>
      <c r="Q529" s="95"/>
      <c r="S529" s="95"/>
      <c r="U529" s="95"/>
    </row>
    <row r="530" customFormat="false" ht="12.8" hidden="false" customHeight="false" outlineLevel="0" collapsed="false">
      <c r="K530" s="95"/>
      <c r="O530" s="95"/>
      <c r="Q530" s="95"/>
      <c r="S530" s="95"/>
      <c r="U530" s="95"/>
    </row>
    <row r="531" customFormat="false" ht="12.8" hidden="false" customHeight="false" outlineLevel="0" collapsed="false">
      <c r="K531" s="95"/>
      <c r="O531" s="95"/>
      <c r="Q531" s="95"/>
      <c r="S531" s="95"/>
      <c r="U531" s="95"/>
    </row>
    <row r="532" customFormat="false" ht="12.8" hidden="false" customHeight="false" outlineLevel="0" collapsed="false">
      <c r="K532" s="95"/>
      <c r="O532" s="95"/>
      <c r="Q532" s="95"/>
      <c r="S532" s="95"/>
      <c r="U532" s="95"/>
    </row>
    <row r="533" customFormat="false" ht="12.8" hidden="false" customHeight="false" outlineLevel="0" collapsed="false">
      <c r="K533" s="95"/>
      <c r="O533" s="95"/>
      <c r="Q533" s="95"/>
      <c r="S533" s="95"/>
      <c r="U533" s="95"/>
    </row>
    <row r="534" customFormat="false" ht="12.8" hidden="false" customHeight="false" outlineLevel="0" collapsed="false">
      <c r="K534" s="95"/>
      <c r="O534" s="95"/>
      <c r="Q534" s="95"/>
      <c r="S534" s="95"/>
      <c r="U534" s="95"/>
    </row>
    <row r="535" customFormat="false" ht="12.8" hidden="false" customHeight="false" outlineLevel="0" collapsed="false">
      <c r="K535" s="95"/>
      <c r="O535" s="95"/>
      <c r="Q535" s="95"/>
      <c r="S535" s="95"/>
      <c r="U535" s="95"/>
    </row>
    <row r="536" customFormat="false" ht="12.8" hidden="false" customHeight="false" outlineLevel="0" collapsed="false">
      <c r="K536" s="95"/>
      <c r="O536" s="95"/>
      <c r="Q536" s="95"/>
      <c r="S536" s="95"/>
      <c r="U536" s="95"/>
    </row>
    <row r="537" customFormat="false" ht="12.8" hidden="false" customHeight="false" outlineLevel="0" collapsed="false">
      <c r="K537" s="95"/>
      <c r="O537" s="95"/>
      <c r="Q537" s="95"/>
      <c r="S537" s="95"/>
      <c r="U537" s="95"/>
    </row>
    <row r="538" customFormat="false" ht="12.8" hidden="false" customHeight="false" outlineLevel="0" collapsed="false">
      <c r="K538" s="95"/>
      <c r="O538" s="95"/>
      <c r="Q538" s="95"/>
      <c r="S538" s="95"/>
      <c r="U538" s="95"/>
    </row>
    <row r="539" customFormat="false" ht="12.8" hidden="false" customHeight="false" outlineLevel="0" collapsed="false">
      <c r="K539" s="95"/>
      <c r="O539" s="95"/>
      <c r="Q539" s="95"/>
      <c r="S539" s="95"/>
      <c r="U539" s="95"/>
    </row>
    <row r="540" customFormat="false" ht="12.8" hidden="false" customHeight="false" outlineLevel="0" collapsed="false">
      <c r="K540" s="95"/>
      <c r="O540" s="95"/>
      <c r="Q540" s="95"/>
      <c r="S540" s="95"/>
      <c r="U540" s="95"/>
    </row>
    <row r="541" customFormat="false" ht="12.8" hidden="false" customHeight="false" outlineLevel="0" collapsed="false">
      <c r="K541" s="95"/>
      <c r="O541" s="95"/>
      <c r="Q541" s="95"/>
      <c r="S541" s="95"/>
      <c r="U541" s="95"/>
    </row>
    <row r="542" customFormat="false" ht="12.8" hidden="false" customHeight="false" outlineLevel="0" collapsed="false">
      <c r="K542" s="95"/>
      <c r="O542" s="95"/>
      <c r="Q542" s="95"/>
      <c r="S542" s="95"/>
      <c r="U542" s="95"/>
    </row>
    <row r="543" customFormat="false" ht="12.8" hidden="false" customHeight="false" outlineLevel="0" collapsed="false">
      <c r="K543" s="95"/>
      <c r="O543" s="95"/>
      <c r="Q543" s="95"/>
      <c r="S543" s="95"/>
      <c r="U543" s="95"/>
    </row>
    <row r="544" customFormat="false" ht="12.8" hidden="false" customHeight="false" outlineLevel="0" collapsed="false">
      <c r="K544" s="95"/>
      <c r="O544" s="95"/>
      <c r="Q544" s="95"/>
      <c r="S544" s="95"/>
      <c r="U544" s="95"/>
    </row>
    <row r="545" customFormat="false" ht="12.8" hidden="false" customHeight="false" outlineLevel="0" collapsed="false">
      <c r="K545" s="95"/>
      <c r="O545" s="95"/>
      <c r="Q545" s="95"/>
      <c r="S545" s="95"/>
      <c r="U545" s="95"/>
    </row>
    <row r="546" customFormat="false" ht="12.8" hidden="false" customHeight="false" outlineLevel="0" collapsed="false">
      <c r="K546" s="95"/>
      <c r="O546" s="95"/>
      <c r="Q546" s="95"/>
      <c r="S546" s="95"/>
      <c r="U546" s="95"/>
    </row>
    <row r="547" customFormat="false" ht="12.8" hidden="false" customHeight="false" outlineLevel="0" collapsed="false">
      <c r="K547" s="95"/>
      <c r="O547" s="95"/>
      <c r="Q547" s="95"/>
      <c r="S547" s="95"/>
      <c r="U547" s="95"/>
    </row>
    <row r="548" customFormat="false" ht="12.8" hidden="false" customHeight="false" outlineLevel="0" collapsed="false">
      <c r="K548" s="95"/>
      <c r="O548" s="95"/>
      <c r="Q548" s="95"/>
      <c r="S548" s="95"/>
      <c r="U548" s="95"/>
    </row>
    <row r="549" customFormat="false" ht="12.8" hidden="false" customHeight="false" outlineLevel="0" collapsed="false">
      <c r="K549" s="95"/>
      <c r="O549" s="95"/>
      <c r="Q549" s="95"/>
      <c r="S549" s="95"/>
      <c r="U549" s="95"/>
    </row>
    <row r="550" customFormat="false" ht="12.8" hidden="false" customHeight="false" outlineLevel="0" collapsed="false">
      <c r="K550" s="95"/>
      <c r="O550" s="95"/>
      <c r="Q550" s="95"/>
      <c r="S550" s="95"/>
      <c r="U550" s="95"/>
    </row>
    <row r="551" customFormat="false" ht="12.8" hidden="false" customHeight="false" outlineLevel="0" collapsed="false">
      <c r="K551" s="95"/>
      <c r="O551" s="95"/>
      <c r="Q551" s="95"/>
      <c r="S551" s="95"/>
      <c r="U551" s="95"/>
    </row>
    <row r="552" customFormat="false" ht="12.8" hidden="false" customHeight="false" outlineLevel="0" collapsed="false">
      <c r="K552" s="95"/>
      <c r="O552" s="95"/>
      <c r="Q552" s="95"/>
      <c r="S552" s="95"/>
      <c r="U552" s="95"/>
    </row>
    <row r="553" customFormat="false" ht="12.8" hidden="false" customHeight="false" outlineLevel="0" collapsed="false">
      <c r="K553" s="95"/>
      <c r="O553" s="95"/>
      <c r="Q553" s="95"/>
      <c r="S553" s="95"/>
      <c r="U553" s="95"/>
    </row>
    <row r="554" customFormat="false" ht="12.8" hidden="false" customHeight="false" outlineLevel="0" collapsed="false">
      <c r="K554" s="95"/>
      <c r="O554" s="95"/>
      <c r="Q554" s="95"/>
      <c r="S554" s="95"/>
      <c r="U554" s="95"/>
    </row>
    <row r="555" customFormat="false" ht="12.8" hidden="false" customHeight="false" outlineLevel="0" collapsed="false">
      <c r="K555" s="95"/>
      <c r="O555" s="95"/>
      <c r="Q555" s="95"/>
      <c r="S555" s="95"/>
      <c r="U555" s="95"/>
    </row>
    <row r="556" customFormat="false" ht="12.8" hidden="false" customHeight="false" outlineLevel="0" collapsed="false">
      <c r="K556" s="95"/>
      <c r="O556" s="95"/>
      <c r="Q556" s="95"/>
      <c r="S556" s="95"/>
      <c r="U556" s="95"/>
    </row>
    <row r="557" customFormat="false" ht="12.8" hidden="false" customHeight="false" outlineLevel="0" collapsed="false">
      <c r="K557" s="95"/>
      <c r="O557" s="95"/>
      <c r="Q557" s="95"/>
      <c r="S557" s="95"/>
      <c r="U557" s="95"/>
    </row>
    <row r="558" customFormat="false" ht="12.8" hidden="false" customHeight="false" outlineLevel="0" collapsed="false">
      <c r="K558" s="95"/>
      <c r="O558" s="95"/>
      <c r="Q558" s="95"/>
      <c r="S558" s="95"/>
      <c r="U558" s="95"/>
    </row>
    <row r="559" customFormat="false" ht="12.8" hidden="false" customHeight="false" outlineLevel="0" collapsed="false">
      <c r="K559" s="95"/>
      <c r="O559" s="95"/>
      <c r="Q559" s="95"/>
      <c r="S559" s="95"/>
      <c r="U559" s="95"/>
    </row>
    <row r="560" customFormat="false" ht="12.8" hidden="false" customHeight="false" outlineLevel="0" collapsed="false">
      <c r="K560" s="95"/>
      <c r="O560" s="95"/>
      <c r="Q560" s="95"/>
      <c r="S560" s="95"/>
      <c r="U560" s="95"/>
    </row>
    <row r="561" customFormat="false" ht="12.8" hidden="false" customHeight="false" outlineLevel="0" collapsed="false">
      <c r="K561" s="95"/>
      <c r="O561" s="95"/>
      <c r="Q561" s="95"/>
      <c r="S561" s="95"/>
      <c r="U561" s="95"/>
    </row>
    <row r="562" customFormat="false" ht="12.8" hidden="false" customHeight="false" outlineLevel="0" collapsed="false">
      <c r="K562" s="95"/>
      <c r="O562" s="95"/>
      <c r="Q562" s="95"/>
      <c r="S562" s="95"/>
      <c r="U562" s="95"/>
    </row>
    <row r="563" customFormat="false" ht="12.8" hidden="false" customHeight="false" outlineLevel="0" collapsed="false">
      <c r="K563" s="95"/>
      <c r="O563" s="95"/>
      <c r="Q563" s="95"/>
      <c r="S563" s="95"/>
      <c r="U563" s="95"/>
    </row>
    <row r="564" customFormat="false" ht="12.8" hidden="false" customHeight="false" outlineLevel="0" collapsed="false">
      <c r="K564" s="95"/>
      <c r="O564" s="95"/>
      <c r="Q564" s="95"/>
      <c r="S564" s="95"/>
      <c r="U564" s="95"/>
    </row>
    <row r="565" customFormat="false" ht="12.8" hidden="false" customHeight="false" outlineLevel="0" collapsed="false">
      <c r="K565" s="95"/>
      <c r="O565" s="95"/>
      <c r="Q565" s="95"/>
      <c r="S565" s="95"/>
      <c r="U565" s="95"/>
    </row>
    <row r="566" customFormat="false" ht="12.8" hidden="false" customHeight="false" outlineLevel="0" collapsed="false">
      <c r="K566" s="95"/>
      <c r="O566" s="95"/>
      <c r="Q566" s="95"/>
      <c r="S566" s="95"/>
      <c r="U566" s="95"/>
    </row>
    <row r="567" customFormat="false" ht="12.8" hidden="false" customHeight="false" outlineLevel="0" collapsed="false">
      <c r="K567" s="95"/>
      <c r="O567" s="95"/>
      <c r="Q567" s="95"/>
      <c r="S567" s="95"/>
      <c r="U567" s="95"/>
    </row>
    <row r="568" customFormat="false" ht="12.8" hidden="false" customHeight="false" outlineLevel="0" collapsed="false">
      <c r="K568" s="95"/>
      <c r="O568" s="95"/>
      <c r="Q568" s="95"/>
      <c r="S568" s="95"/>
      <c r="U568" s="95"/>
    </row>
    <row r="569" customFormat="false" ht="12.8" hidden="false" customHeight="false" outlineLevel="0" collapsed="false">
      <c r="K569" s="95"/>
      <c r="O569" s="95"/>
      <c r="Q569" s="95"/>
      <c r="S569" s="95"/>
      <c r="U569" s="95"/>
    </row>
    <row r="570" customFormat="false" ht="12.8" hidden="false" customHeight="false" outlineLevel="0" collapsed="false">
      <c r="K570" s="95"/>
      <c r="O570" s="95"/>
      <c r="Q570" s="95"/>
      <c r="S570" s="95"/>
      <c r="U570" s="95"/>
    </row>
    <row r="571" customFormat="false" ht="12.8" hidden="false" customHeight="false" outlineLevel="0" collapsed="false">
      <c r="K571" s="95"/>
      <c r="O571" s="95"/>
      <c r="Q571" s="95"/>
      <c r="S571" s="95"/>
      <c r="U571" s="95"/>
    </row>
    <row r="572" customFormat="false" ht="12.8" hidden="false" customHeight="false" outlineLevel="0" collapsed="false">
      <c r="K572" s="95"/>
      <c r="O572" s="95"/>
      <c r="Q572" s="95"/>
      <c r="S572" s="95"/>
      <c r="U572" s="95"/>
    </row>
    <row r="573" customFormat="false" ht="12.8" hidden="false" customHeight="false" outlineLevel="0" collapsed="false">
      <c r="K573" s="95"/>
      <c r="O573" s="95"/>
      <c r="Q573" s="95"/>
      <c r="S573" s="95"/>
      <c r="U573" s="95"/>
    </row>
    <row r="574" customFormat="false" ht="12.8" hidden="false" customHeight="false" outlineLevel="0" collapsed="false">
      <c r="K574" s="95"/>
      <c r="O574" s="95"/>
      <c r="Q574" s="95"/>
      <c r="S574" s="95"/>
      <c r="U574" s="95"/>
    </row>
    <row r="575" customFormat="false" ht="12.8" hidden="false" customHeight="false" outlineLevel="0" collapsed="false">
      <c r="K575" s="95"/>
      <c r="O575" s="95"/>
      <c r="Q575" s="95"/>
      <c r="S575" s="95"/>
      <c r="U575" s="95"/>
    </row>
    <row r="576" customFormat="false" ht="12.8" hidden="false" customHeight="false" outlineLevel="0" collapsed="false">
      <c r="K576" s="95"/>
      <c r="O576" s="95"/>
      <c r="Q576" s="95"/>
      <c r="S576" s="95"/>
      <c r="U576" s="95"/>
    </row>
    <row r="577" customFormat="false" ht="12.8" hidden="false" customHeight="false" outlineLevel="0" collapsed="false">
      <c r="K577" s="95"/>
      <c r="O577" s="95"/>
      <c r="Q577" s="95"/>
      <c r="S577" s="95"/>
      <c r="U577" s="95"/>
    </row>
    <row r="578" customFormat="false" ht="12.8" hidden="false" customHeight="false" outlineLevel="0" collapsed="false">
      <c r="K578" s="95"/>
      <c r="O578" s="95"/>
      <c r="Q578" s="95"/>
      <c r="S578" s="95"/>
      <c r="U578" s="95"/>
    </row>
    <row r="579" customFormat="false" ht="12.8" hidden="false" customHeight="false" outlineLevel="0" collapsed="false">
      <c r="K579" s="95"/>
      <c r="O579" s="95"/>
      <c r="Q579" s="95"/>
      <c r="S579" s="95"/>
      <c r="U579" s="95"/>
    </row>
    <row r="580" customFormat="false" ht="12.8" hidden="false" customHeight="false" outlineLevel="0" collapsed="false">
      <c r="K580" s="95"/>
      <c r="O580" s="95"/>
      <c r="Q580" s="95"/>
      <c r="S580" s="95"/>
      <c r="U580" s="95"/>
    </row>
    <row r="581" customFormat="false" ht="12.8" hidden="false" customHeight="false" outlineLevel="0" collapsed="false">
      <c r="K581" s="95"/>
      <c r="O581" s="95"/>
      <c r="Q581" s="95"/>
      <c r="S581" s="95"/>
      <c r="U581" s="95"/>
    </row>
    <row r="582" customFormat="false" ht="12.8" hidden="false" customHeight="false" outlineLevel="0" collapsed="false">
      <c r="K582" s="95"/>
      <c r="O582" s="95"/>
      <c r="Q582" s="95"/>
      <c r="S582" s="95"/>
      <c r="U582" s="95"/>
    </row>
    <row r="583" customFormat="false" ht="12.8" hidden="false" customHeight="false" outlineLevel="0" collapsed="false">
      <c r="K583" s="95"/>
      <c r="O583" s="95"/>
      <c r="Q583" s="95"/>
      <c r="S583" s="95"/>
      <c r="U583" s="95"/>
    </row>
    <row r="584" customFormat="false" ht="12.8" hidden="false" customHeight="false" outlineLevel="0" collapsed="false">
      <c r="K584" s="95"/>
      <c r="O584" s="95"/>
      <c r="Q584" s="95"/>
      <c r="S584" s="95"/>
      <c r="U584" s="95"/>
    </row>
    <row r="585" customFormat="false" ht="12.8" hidden="false" customHeight="false" outlineLevel="0" collapsed="false">
      <c r="K585" s="95"/>
      <c r="O585" s="95"/>
      <c r="Q585" s="95"/>
      <c r="S585" s="95"/>
      <c r="U585" s="95"/>
    </row>
    <row r="586" customFormat="false" ht="12.8" hidden="false" customHeight="false" outlineLevel="0" collapsed="false">
      <c r="K586" s="95"/>
      <c r="O586" s="95"/>
      <c r="Q586" s="95"/>
      <c r="S586" s="95"/>
      <c r="U586" s="95"/>
    </row>
    <row r="587" customFormat="false" ht="12.8" hidden="false" customHeight="false" outlineLevel="0" collapsed="false">
      <c r="K587" s="95"/>
      <c r="O587" s="95"/>
      <c r="Q587" s="95"/>
      <c r="S587" s="95"/>
      <c r="U587" s="95"/>
    </row>
    <row r="588" customFormat="false" ht="12.8" hidden="false" customHeight="false" outlineLevel="0" collapsed="false">
      <c r="K588" s="95"/>
      <c r="O588" s="95"/>
      <c r="Q588" s="95"/>
      <c r="S588" s="95"/>
      <c r="U588" s="95"/>
    </row>
    <row r="589" customFormat="false" ht="12.8" hidden="false" customHeight="false" outlineLevel="0" collapsed="false">
      <c r="K589" s="95"/>
      <c r="O589" s="95"/>
      <c r="Q589" s="95"/>
      <c r="S589" s="95"/>
      <c r="U589" s="95"/>
    </row>
    <row r="590" customFormat="false" ht="12.8" hidden="false" customHeight="false" outlineLevel="0" collapsed="false">
      <c r="K590" s="95"/>
      <c r="O590" s="95"/>
      <c r="Q590" s="95"/>
      <c r="S590" s="95"/>
      <c r="U590" s="95"/>
    </row>
    <row r="591" customFormat="false" ht="12.8" hidden="false" customHeight="false" outlineLevel="0" collapsed="false">
      <c r="K591" s="95"/>
      <c r="O591" s="95"/>
      <c r="Q591" s="95"/>
      <c r="S591" s="95"/>
      <c r="U591" s="95"/>
    </row>
    <row r="592" customFormat="false" ht="12.8" hidden="false" customHeight="false" outlineLevel="0" collapsed="false">
      <c r="K592" s="95"/>
      <c r="O592" s="95"/>
      <c r="Q592" s="95"/>
      <c r="S592" s="95"/>
      <c r="U592" s="95"/>
    </row>
    <row r="593" customFormat="false" ht="12.8" hidden="false" customHeight="false" outlineLevel="0" collapsed="false">
      <c r="K593" s="95"/>
      <c r="O593" s="95"/>
      <c r="Q593" s="95"/>
      <c r="S593" s="95"/>
      <c r="U593" s="95"/>
    </row>
    <row r="594" customFormat="false" ht="12.8" hidden="false" customHeight="false" outlineLevel="0" collapsed="false">
      <c r="K594" s="95"/>
      <c r="O594" s="95"/>
      <c r="Q594" s="95"/>
      <c r="S594" s="95"/>
      <c r="U594" s="95"/>
    </row>
    <row r="595" customFormat="false" ht="12.8" hidden="false" customHeight="false" outlineLevel="0" collapsed="false">
      <c r="K595" s="95"/>
      <c r="O595" s="95"/>
      <c r="Q595" s="95"/>
      <c r="S595" s="95"/>
      <c r="U595" s="95"/>
    </row>
    <row r="596" customFormat="false" ht="12.8" hidden="false" customHeight="false" outlineLevel="0" collapsed="false">
      <c r="K596" s="95"/>
      <c r="O596" s="95"/>
      <c r="Q596" s="95"/>
      <c r="S596" s="95"/>
      <c r="U596" s="95"/>
    </row>
    <row r="597" customFormat="false" ht="12.8" hidden="false" customHeight="false" outlineLevel="0" collapsed="false">
      <c r="K597" s="95"/>
      <c r="O597" s="95"/>
      <c r="Q597" s="95"/>
      <c r="S597" s="95"/>
      <c r="U597" s="95"/>
    </row>
    <row r="598" customFormat="false" ht="12.8" hidden="false" customHeight="false" outlineLevel="0" collapsed="false">
      <c r="K598" s="95"/>
      <c r="O598" s="95"/>
      <c r="Q598" s="95"/>
      <c r="S598" s="95"/>
      <c r="U598" s="95"/>
    </row>
    <row r="599" customFormat="false" ht="12.8" hidden="false" customHeight="false" outlineLevel="0" collapsed="false">
      <c r="K599" s="95"/>
      <c r="O599" s="95"/>
      <c r="Q599" s="95"/>
      <c r="S599" s="95"/>
      <c r="U599" s="95"/>
    </row>
    <row r="600" customFormat="false" ht="12.8" hidden="false" customHeight="false" outlineLevel="0" collapsed="false">
      <c r="K600" s="95"/>
      <c r="O600" s="95"/>
      <c r="Q600" s="95"/>
      <c r="S600" s="95"/>
      <c r="U600" s="95"/>
    </row>
    <row r="601" customFormat="false" ht="12.8" hidden="false" customHeight="false" outlineLevel="0" collapsed="false">
      <c r="K601" s="95"/>
      <c r="O601" s="95"/>
      <c r="Q601" s="95"/>
      <c r="S601" s="95"/>
      <c r="U601" s="95"/>
    </row>
    <row r="602" customFormat="false" ht="12.8" hidden="false" customHeight="false" outlineLevel="0" collapsed="false">
      <c r="K602" s="95"/>
      <c r="O602" s="95"/>
      <c r="Q602" s="95"/>
      <c r="S602" s="95"/>
      <c r="U602" s="95"/>
    </row>
    <row r="603" customFormat="false" ht="12.8" hidden="false" customHeight="false" outlineLevel="0" collapsed="false">
      <c r="K603" s="95"/>
      <c r="O603" s="95"/>
      <c r="Q603" s="95"/>
      <c r="S603" s="95"/>
      <c r="U603" s="95"/>
    </row>
    <row r="604" customFormat="false" ht="12.8" hidden="false" customHeight="false" outlineLevel="0" collapsed="false">
      <c r="K604" s="95"/>
      <c r="O604" s="95"/>
      <c r="Q604" s="95"/>
      <c r="S604" s="95"/>
      <c r="U604" s="95"/>
    </row>
    <row r="605" customFormat="false" ht="12.8" hidden="false" customHeight="false" outlineLevel="0" collapsed="false">
      <c r="K605" s="95"/>
      <c r="O605" s="95"/>
      <c r="Q605" s="95"/>
      <c r="S605" s="95"/>
      <c r="U605" s="95"/>
    </row>
    <row r="606" customFormat="false" ht="12.8" hidden="false" customHeight="false" outlineLevel="0" collapsed="false">
      <c r="K606" s="95"/>
      <c r="O606" s="95"/>
      <c r="Q606" s="95"/>
      <c r="S606" s="95"/>
      <c r="U606" s="95"/>
    </row>
    <row r="607" customFormat="false" ht="12.8" hidden="false" customHeight="false" outlineLevel="0" collapsed="false">
      <c r="K607" s="95"/>
      <c r="O607" s="95"/>
      <c r="Q607" s="95"/>
      <c r="S607" s="95"/>
      <c r="U607" s="95"/>
    </row>
    <row r="608" customFormat="false" ht="12.8" hidden="false" customHeight="false" outlineLevel="0" collapsed="false">
      <c r="K608" s="95"/>
      <c r="O608" s="95"/>
      <c r="Q608" s="95"/>
      <c r="S608" s="95"/>
      <c r="U608" s="95"/>
    </row>
    <row r="609" customFormat="false" ht="12.8" hidden="false" customHeight="false" outlineLevel="0" collapsed="false">
      <c r="K609" s="95"/>
      <c r="O609" s="95"/>
      <c r="Q609" s="95"/>
      <c r="S609" s="95"/>
      <c r="U609" s="95"/>
    </row>
    <row r="610" customFormat="false" ht="12.8" hidden="false" customHeight="false" outlineLevel="0" collapsed="false">
      <c r="K610" s="95"/>
      <c r="O610" s="95"/>
      <c r="Q610" s="95"/>
      <c r="S610" s="95"/>
      <c r="U610" s="95"/>
    </row>
    <row r="611" customFormat="false" ht="12.8" hidden="false" customHeight="false" outlineLevel="0" collapsed="false">
      <c r="K611" s="95"/>
      <c r="O611" s="95"/>
      <c r="Q611" s="95"/>
      <c r="S611" s="95"/>
      <c r="U611" s="95"/>
    </row>
    <row r="612" customFormat="false" ht="12.8" hidden="false" customHeight="false" outlineLevel="0" collapsed="false">
      <c r="K612" s="95"/>
      <c r="O612" s="95"/>
      <c r="Q612" s="95"/>
      <c r="S612" s="95"/>
      <c r="U612" s="95"/>
    </row>
    <row r="613" customFormat="false" ht="12.8" hidden="false" customHeight="false" outlineLevel="0" collapsed="false">
      <c r="K613" s="95"/>
      <c r="O613" s="95"/>
      <c r="Q613" s="95"/>
      <c r="S613" s="95"/>
      <c r="U613" s="95"/>
    </row>
    <row r="614" customFormat="false" ht="12.8" hidden="false" customHeight="false" outlineLevel="0" collapsed="false">
      <c r="K614" s="95"/>
      <c r="O614" s="95"/>
      <c r="Q614" s="95"/>
      <c r="S614" s="95"/>
      <c r="U614" s="95"/>
    </row>
    <row r="615" customFormat="false" ht="12.8" hidden="false" customHeight="false" outlineLevel="0" collapsed="false">
      <c r="K615" s="95"/>
      <c r="O615" s="95"/>
      <c r="Q615" s="95"/>
      <c r="S615" s="95"/>
      <c r="U615" s="95"/>
    </row>
    <row r="616" customFormat="false" ht="12.8" hidden="false" customHeight="false" outlineLevel="0" collapsed="false">
      <c r="K616" s="95"/>
      <c r="O616" s="95"/>
      <c r="Q616" s="95"/>
      <c r="S616" s="95"/>
      <c r="U616" s="95"/>
    </row>
    <row r="617" customFormat="false" ht="12.8" hidden="false" customHeight="false" outlineLevel="0" collapsed="false">
      <c r="K617" s="95"/>
      <c r="O617" s="95"/>
      <c r="Q617" s="95"/>
      <c r="S617" s="95"/>
      <c r="U617" s="95"/>
    </row>
    <row r="618" customFormat="false" ht="12.8" hidden="false" customHeight="false" outlineLevel="0" collapsed="false">
      <c r="K618" s="95"/>
      <c r="O618" s="95"/>
      <c r="Q618" s="95"/>
      <c r="S618" s="95"/>
      <c r="U618" s="95"/>
    </row>
    <row r="619" customFormat="false" ht="12.8" hidden="false" customHeight="false" outlineLevel="0" collapsed="false">
      <c r="K619" s="95"/>
      <c r="O619" s="95"/>
      <c r="Q619" s="95"/>
      <c r="S619" s="95"/>
      <c r="U619" s="95"/>
    </row>
    <row r="620" customFormat="false" ht="12.8" hidden="false" customHeight="false" outlineLevel="0" collapsed="false">
      <c r="K620" s="95"/>
      <c r="O620" s="95"/>
      <c r="Q620" s="95"/>
      <c r="S620" s="95"/>
      <c r="U620" s="95"/>
    </row>
    <row r="621" customFormat="false" ht="12.8" hidden="false" customHeight="false" outlineLevel="0" collapsed="false">
      <c r="K621" s="95"/>
      <c r="O621" s="95"/>
      <c r="Q621" s="95"/>
      <c r="S621" s="95"/>
      <c r="U621" s="95"/>
    </row>
    <row r="622" customFormat="false" ht="12.8" hidden="false" customHeight="false" outlineLevel="0" collapsed="false">
      <c r="K622" s="95"/>
      <c r="O622" s="95"/>
      <c r="Q622" s="95"/>
      <c r="S622" s="95"/>
      <c r="U622" s="95"/>
    </row>
    <row r="623" customFormat="false" ht="12.8" hidden="false" customHeight="false" outlineLevel="0" collapsed="false">
      <c r="K623" s="95"/>
      <c r="O623" s="95"/>
      <c r="Q623" s="95"/>
      <c r="S623" s="95"/>
      <c r="U623" s="95"/>
    </row>
    <row r="624" customFormat="false" ht="12.8" hidden="false" customHeight="false" outlineLevel="0" collapsed="false">
      <c r="K624" s="95"/>
      <c r="O624" s="95"/>
      <c r="Q624" s="95"/>
      <c r="S624" s="95"/>
      <c r="U624" s="95"/>
    </row>
    <row r="625" customFormat="false" ht="12.8" hidden="false" customHeight="false" outlineLevel="0" collapsed="false">
      <c r="K625" s="95"/>
      <c r="O625" s="95"/>
      <c r="Q625" s="95"/>
      <c r="S625" s="95"/>
      <c r="U625" s="95"/>
    </row>
    <row r="626" customFormat="false" ht="12.8" hidden="false" customHeight="false" outlineLevel="0" collapsed="false">
      <c r="K626" s="95"/>
      <c r="O626" s="95"/>
      <c r="Q626" s="95"/>
      <c r="S626" s="95"/>
      <c r="U626" s="95"/>
    </row>
    <row r="627" customFormat="false" ht="12.8" hidden="false" customHeight="false" outlineLevel="0" collapsed="false">
      <c r="K627" s="95"/>
      <c r="O627" s="95"/>
      <c r="Q627" s="95"/>
      <c r="S627" s="95"/>
      <c r="U627" s="95"/>
    </row>
    <row r="628" customFormat="false" ht="12.8" hidden="false" customHeight="false" outlineLevel="0" collapsed="false">
      <c r="K628" s="95"/>
      <c r="O628" s="95"/>
      <c r="Q628" s="95"/>
      <c r="S628" s="95"/>
      <c r="U628" s="95"/>
    </row>
    <row r="629" customFormat="false" ht="12.8" hidden="false" customHeight="false" outlineLevel="0" collapsed="false">
      <c r="K629" s="95"/>
      <c r="O629" s="95"/>
      <c r="Q629" s="95"/>
      <c r="S629" s="95"/>
      <c r="U629" s="95"/>
    </row>
    <row r="630" customFormat="false" ht="12.8" hidden="false" customHeight="false" outlineLevel="0" collapsed="false">
      <c r="K630" s="95"/>
      <c r="O630" s="95"/>
      <c r="Q630" s="95"/>
      <c r="S630" s="95"/>
      <c r="U630" s="95"/>
    </row>
    <row r="631" customFormat="false" ht="12.8" hidden="false" customHeight="false" outlineLevel="0" collapsed="false">
      <c r="K631" s="95"/>
      <c r="O631" s="95"/>
      <c r="Q631" s="95"/>
      <c r="S631" s="95"/>
      <c r="U631" s="95"/>
    </row>
    <row r="632" customFormat="false" ht="12.8" hidden="false" customHeight="false" outlineLevel="0" collapsed="false">
      <c r="K632" s="95"/>
      <c r="O632" s="95"/>
      <c r="Q632" s="95"/>
      <c r="S632" s="95"/>
      <c r="U632" s="95"/>
    </row>
    <row r="633" customFormat="false" ht="12.8" hidden="false" customHeight="false" outlineLevel="0" collapsed="false">
      <c r="K633" s="95"/>
      <c r="O633" s="95"/>
      <c r="Q633" s="95"/>
      <c r="S633" s="95"/>
      <c r="U633" s="95"/>
    </row>
    <row r="634" customFormat="false" ht="12.8" hidden="false" customHeight="false" outlineLevel="0" collapsed="false">
      <c r="K634" s="95"/>
      <c r="O634" s="95"/>
      <c r="Q634" s="95"/>
      <c r="S634" s="95"/>
      <c r="U634" s="95"/>
    </row>
    <row r="635" customFormat="false" ht="12.8" hidden="false" customHeight="false" outlineLevel="0" collapsed="false">
      <c r="K635" s="95"/>
      <c r="O635" s="95"/>
      <c r="Q635" s="95"/>
      <c r="S635" s="95"/>
      <c r="U635" s="95"/>
    </row>
    <row r="636" customFormat="false" ht="12.8" hidden="false" customHeight="false" outlineLevel="0" collapsed="false">
      <c r="K636" s="95"/>
      <c r="O636" s="95"/>
      <c r="Q636" s="95"/>
      <c r="S636" s="95"/>
      <c r="U636" s="95"/>
    </row>
    <row r="637" customFormat="false" ht="12.8" hidden="false" customHeight="false" outlineLevel="0" collapsed="false">
      <c r="K637" s="95"/>
      <c r="O637" s="95"/>
      <c r="Q637" s="95"/>
      <c r="S637" s="95"/>
      <c r="U637" s="95"/>
    </row>
    <row r="638" customFormat="false" ht="12.8" hidden="false" customHeight="false" outlineLevel="0" collapsed="false">
      <c r="K638" s="95"/>
      <c r="O638" s="95"/>
      <c r="Q638" s="95"/>
      <c r="S638" s="95"/>
      <c r="U638" s="95"/>
    </row>
    <row r="639" customFormat="false" ht="12.8" hidden="false" customHeight="false" outlineLevel="0" collapsed="false">
      <c r="K639" s="95"/>
      <c r="O639" s="95"/>
      <c r="Q639" s="95"/>
      <c r="S639" s="95"/>
      <c r="U639" s="95"/>
    </row>
    <row r="640" customFormat="false" ht="12.8" hidden="false" customHeight="false" outlineLevel="0" collapsed="false">
      <c r="K640" s="95"/>
      <c r="O640" s="95"/>
      <c r="Q640" s="95"/>
      <c r="S640" s="95"/>
      <c r="U640" s="95"/>
    </row>
    <row r="641" customFormat="false" ht="12.8" hidden="false" customHeight="false" outlineLevel="0" collapsed="false">
      <c r="K641" s="95"/>
      <c r="O641" s="95"/>
      <c r="Q641" s="95"/>
      <c r="S641" s="95"/>
      <c r="U641" s="95"/>
    </row>
    <row r="642" customFormat="false" ht="12.8" hidden="false" customHeight="false" outlineLevel="0" collapsed="false">
      <c r="K642" s="95"/>
      <c r="O642" s="95"/>
      <c r="Q642" s="95"/>
      <c r="S642" s="95"/>
      <c r="U642" s="95"/>
    </row>
    <row r="643" customFormat="false" ht="12.8" hidden="false" customHeight="false" outlineLevel="0" collapsed="false">
      <c r="K643" s="95"/>
      <c r="O643" s="95"/>
      <c r="Q643" s="95"/>
      <c r="S643" s="95"/>
      <c r="U643" s="95"/>
    </row>
    <row r="644" customFormat="false" ht="12.8" hidden="false" customHeight="false" outlineLevel="0" collapsed="false">
      <c r="K644" s="95"/>
      <c r="O644" s="95"/>
      <c r="Q644" s="95"/>
      <c r="S644" s="95"/>
      <c r="U644" s="95"/>
    </row>
    <row r="645" customFormat="false" ht="12.8" hidden="false" customHeight="false" outlineLevel="0" collapsed="false">
      <c r="K645" s="95"/>
      <c r="O645" s="95"/>
      <c r="Q645" s="95"/>
      <c r="S645" s="95"/>
      <c r="U645" s="95"/>
    </row>
    <row r="646" customFormat="false" ht="12.8" hidden="false" customHeight="false" outlineLevel="0" collapsed="false">
      <c r="K646" s="95"/>
      <c r="O646" s="95"/>
      <c r="Q646" s="95"/>
      <c r="S646" s="95"/>
      <c r="U646" s="95"/>
    </row>
    <row r="647" customFormat="false" ht="12.8" hidden="false" customHeight="false" outlineLevel="0" collapsed="false">
      <c r="K647" s="95"/>
      <c r="O647" s="95"/>
      <c r="Q647" s="95"/>
      <c r="S647" s="95"/>
      <c r="U647" s="95"/>
    </row>
    <row r="648" customFormat="false" ht="12.8" hidden="false" customHeight="false" outlineLevel="0" collapsed="false">
      <c r="K648" s="95"/>
      <c r="O648" s="95"/>
      <c r="Q648" s="95"/>
      <c r="S648" s="95"/>
      <c r="U648" s="95"/>
    </row>
    <row r="649" customFormat="false" ht="12.8" hidden="false" customHeight="false" outlineLevel="0" collapsed="false">
      <c r="K649" s="95"/>
      <c r="O649" s="95"/>
      <c r="Q649" s="95"/>
      <c r="S649" s="95"/>
      <c r="U649" s="95"/>
    </row>
    <row r="650" customFormat="false" ht="12.8" hidden="false" customHeight="false" outlineLevel="0" collapsed="false">
      <c r="K650" s="95"/>
      <c r="O650" s="95"/>
      <c r="Q650" s="95"/>
      <c r="S650" s="95"/>
      <c r="U650" s="95"/>
    </row>
    <row r="651" customFormat="false" ht="12.8" hidden="false" customHeight="false" outlineLevel="0" collapsed="false">
      <c r="K651" s="95"/>
      <c r="O651" s="95"/>
      <c r="Q651" s="95"/>
      <c r="S651" s="95"/>
      <c r="U651" s="95"/>
    </row>
    <row r="652" customFormat="false" ht="12.8" hidden="false" customHeight="false" outlineLevel="0" collapsed="false">
      <c r="K652" s="95"/>
      <c r="O652" s="95"/>
      <c r="Q652" s="95"/>
      <c r="S652" s="95"/>
      <c r="U652" s="95"/>
    </row>
    <row r="653" customFormat="false" ht="12.8" hidden="false" customHeight="false" outlineLevel="0" collapsed="false">
      <c r="K653" s="95"/>
      <c r="O653" s="95"/>
      <c r="Q653" s="95"/>
      <c r="S653" s="95"/>
      <c r="U653" s="95"/>
    </row>
    <row r="654" customFormat="false" ht="12.8" hidden="false" customHeight="false" outlineLevel="0" collapsed="false">
      <c r="K654" s="95"/>
      <c r="O654" s="95"/>
      <c r="Q654" s="95"/>
      <c r="S654" s="95"/>
      <c r="U654" s="95"/>
    </row>
    <row r="655" customFormat="false" ht="12.8" hidden="false" customHeight="false" outlineLevel="0" collapsed="false">
      <c r="K655" s="95"/>
      <c r="O655" s="95"/>
      <c r="Q655" s="95"/>
      <c r="S655" s="95"/>
      <c r="U655" s="95"/>
    </row>
    <row r="656" customFormat="false" ht="12.8" hidden="false" customHeight="false" outlineLevel="0" collapsed="false">
      <c r="K656" s="95"/>
      <c r="O656" s="95"/>
      <c r="Q656" s="95"/>
      <c r="S656" s="95"/>
      <c r="U656" s="95"/>
    </row>
    <row r="657" customFormat="false" ht="12.8" hidden="false" customHeight="false" outlineLevel="0" collapsed="false">
      <c r="K657" s="95"/>
      <c r="O657" s="95"/>
      <c r="Q657" s="95"/>
      <c r="S657" s="95"/>
      <c r="U657" s="95"/>
    </row>
    <row r="658" customFormat="false" ht="12.8" hidden="false" customHeight="false" outlineLevel="0" collapsed="false">
      <c r="K658" s="95"/>
      <c r="O658" s="95"/>
      <c r="Q658" s="95"/>
      <c r="S658" s="95"/>
      <c r="U658" s="95"/>
    </row>
    <row r="659" customFormat="false" ht="12.8" hidden="false" customHeight="false" outlineLevel="0" collapsed="false">
      <c r="K659" s="95"/>
      <c r="O659" s="95"/>
      <c r="Q659" s="95"/>
      <c r="S659" s="95"/>
      <c r="U659" s="95"/>
    </row>
    <row r="660" customFormat="false" ht="12.8" hidden="false" customHeight="false" outlineLevel="0" collapsed="false">
      <c r="K660" s="95"/>
      <c r="O660" s="95"/>
      <c r="Q660" s="95"/>
      <c r="S660" s="95"/>
      <c r="U660" s="95"/>
    </row>
    <row r="661" customFormat="false" ht="12.8" hidden="false" customHeight="false" outlineLevel="0" collapsed="false">
      <c r="K661" s="95"/>
      <c r="O661" s="95"/>
      <c r="Q661" s="95"/>
      <c r="S661" s="95"/>
      <c r="U661" s="95"/>
    </row>
    <row r="662" customFormat="false" ht="12.8" hidden="false" customHeight="false" outlineLevel="0" collapsed="false">
      <c r="K662" s="95"/>
      <c r="O662" s="95"/>
      <c r="Q662" s="95"/>
      <c r="S662" s="95"/>
      <c r="U662" s="95"/>
    </row>
    <row r="663" customFormat="false" ht="12.8" hidden="false" customHeight="false" outlineLevel="0" collapsed="false">
      <c r="K663" s="95"/>
      <c r="O663" s="95"/>
      <c r="Q663" s="95"/>
      <c r="S663" s="95"/>
      <c r="U663" s="95"/>
    </row>
    <row r="664" customFormat="false" ht="12.8" hidden="false" customHeight="false" outlineLevel="0" collapsed="false">
      <c r="K664" s="95"/>
      <c r="O664" s="95"/>
      <c r="Q664" s="95"/>
      <c r="S664" s="95"/>
      <c r="U664" s="95"/>
    </row>
    <row r="665" customFormat="false" ht="12.8" hidden="false" customHeight="false" outlineLevel="0" collapsed="false">
      <c r="K665" s="95"/>
      <c r="O665" s="95"/>
      <c r="Q665" s="95"/>
      <c r="S665" s="95"/>
      <c r="U665" s="95"/>
    </row>
    <row r="666" customFormat="false" ht="12.8" hidden="false" customHeight="false" outlineLevel="0" collapsed="false">
      <c r="K666" s="95"/>
      <c r="O666" s="95"/>
      <c r="Q666" s="95"/>
      <c r="S666" s="95"/>
      <c r="U666" s="95"/>
    </row>
    <row r="667" customFormat="false" ht="12.8" hidden="false" customHeight="false" outlineLevel="0" collapsed="false">
      <c r="K667" s="95"/>
      <c r="O667" s="95"/>
      <c r="Q667" s="95"/>
      <c r="S667" s="95"/>
      <c r="U667" s="95"/>
    </row>
    <row r="668" customFormat="false" ht="12.8" hidden="false" customHeight="false" outlineLevel="0" collapsed="false">
      <c r="K668" s="95"/>
      <c r="O668" s="95"/>
      <c r="Q668" s="95"/>
      <c r="S668" s="95"/>
      <c r="U668" s="95"/>
    </row>
    <row r="669" customFormat="false" ht="12.8" hidden="false" customHeight="false" outlineLevel="0" collapsed="false">
      <c r="K669" s="95"/>
      <c r="O669" s="95"/>
      <c r="Q669" s="95"/>
      <c r="S669" s="95"/>
      <c r="U669" s="95"/>
    </row>
    <row r="670" customFormat="false" ht="12.8" hidden="false" customHeight="false" outlineLevel="0" collapsed="false">
      <c r="K670" s="95"/>
      <c r="O670" s="95"/>
      <c r="Q670" s="95"/>
      <c r="S670" s="95"/>
      <c r="U670" s="95"/>
    </row>
    <row r="671" customFormat="false" ht="12.8" hidden="false" customHeight="false" outlineLevel="0" collapsed="false">
      <c r="K671" s="95"/>
      <c r="O671" s="95"/>
      <c r="Q671" s="95"/>
      <c r="S671" s="95"/>
      <c r="U671" s="95"/>
    </row>
    <row r="672" customFormat="false" ht="12.8" hidden="false" customHeight="false" outlineLevel="0" collapsed="false">
      <c r="K672" s="95"/>
      <c r="O672" s="95"/>
      <c r="Q672" s="95"/>
      <c r="S672" s="95"/>
      <c r="U672" s="95"/>
    </row>
    <row r="673" customFormat="false" ht="12.8" hidden="false" customHeight="false" outlineLevel="0" collapsed="false">
      <c r="K673" s="95"/>
      <c r="O673" s="95"/>
      <c r="Q673" s="95"/>
      <c r="S673" s="95"/>
      <c r="U673" s="95"/>
    </row>
    <row r="674" customFormat="false" ht="12.8" hidden="false" customHeight="false" outlineLevel="0" collapsed="false">
      <c r="K674" s="95"/>
      <c r="O674" s="95"/>
      <c r="Q674" s="95"/>
      <c r="S674" s="95"/>
      <c r="U674" s="95"/>
    </row>
    <row r="675" customFormat="false" ht="12.8" hidden="false" customHeight="false" outlineLevel="0" collapsed="false">
      <c r="K675" s="95"/>
      <c r="O675" s="95"/>
      <c r="Q675" s="95"/>
      <c r="S675" s="95"/>
      <c r="U675" s="95"/>
    </row>
    <row r="676" customFormat="false" ht="12.8" hidden="false" customHeight="false" outlineLevel="0" collapsed="false">
      <c r="K676" s="95"/>
      <c r="O676" s="95"/>
      <c r="Q676" s="95"/>
      <c r="S676" s="95"/>
      <c r="U676" s="95"/>
    </row>
    <row r="677" customFormat="false" ht="12.8" hidden="false" customHeight="false" outlineLevel="0" collapsed="false">
      <c r="K677" s="95"/>
      <c r="O677" s="95"/>
      <c r="Q677" s="95"/>
      <c r="S677" s="95"/>
      <c r="U677" s="95"/>
    </row>
    <row r="678" customFormat="false" ht="12.8" hidden="false" customHeight="false" outlineLevel="0" collapsed="false">
      <c r="K678" s="95"/>
      <c r="O678" s="95"/>
      <c r="Q678" s="95"/>
      <c r="S678" s="95"/>
      <c r="U678" s="95"/>
    </row>
    <row r="679" customFormat="false" ht="12.8" hidden="false" customHeight="false" outlineLevel="0" collapsed="false">
      <c r="K679" s="95"/>
      <c r="O679" s="95"/>
      <c r="Q679" s="95"/>
      <c r="S679" s="95"/>
      <c r="U679" s="95"/>
    </row>
    <row r="680" customFormat="false" ht="12.8" hidden="false" customHeight="false" outlineLevel="0" collapsed="false">
      <c r="K680" s="95"/>
      <c r="O680" s="95"/>
      <c r="Q680" s="95"/>
      <c r="S680" s="95"/>
      <c r="U680" s="95"/>
    </row>
    <row r="681" customFormat="false" ht="12.8" hidden="false" customHeight="false" outlineLevel="0" collapsed="false">
      <c r="K681" s="95"/>
      <c r="O681" s="95"/>
      <c r="Q681" s="95"/>
      <c r="S681" s="95"/>
      <c r="U681" s="95"/>
    </row>
    <row r="682" customFormat="false" ht="12.8" hidden="false" customHeight="false" outlineLevel="0" collapsed="false">
      <c r="K682" s="95"/>
      <c r="O682" s="95"/>
      <c r="Q682" s="95"/>
      <c r="S682" s="95"/>
      <c r="U682" s="95"/>
    </row>
    <row r="683" customFormat="false" ht="12.8" hidden="false" customHeight="false" outlineLevel="0" collapsed="false">
      <c r="K683" s="95"/>
      <c r="O683" s="95"/>
      <c r="Q683" s="95"/>
      <c r="S683" s="95"/>
      <c r="U683" s="95"/>
    </row>
    <row r="684" customFormat="false" ht="12.8" hidden="false" customHeight="false" outlineLevel="0" collapsed="false">
      <c r="K684" s="95"/>
      <c r="O684" s="95"/>
      <c r="Q684" s="95"/>
      <c r="S684" s="95"/>
      <c r="U684" s="95"/>
    </row>
    <row r="685" customFormat="false" ht="12.8" hidden="false" customHeight="false" outlineLevel="0" collapsed="false">
      <c r="K685" s="95"/>
      <c r="O685" s="95"/>
      <c r="Q685" s="95"/>
      <c r="S685" s="95"/>
      <c r="U685" s="95"/>
    </row>
    <row r="686" customFormat="false" ht="12.8" hidden="false" customHeight="false" outlineLevel="0" collapsed="false">
      <c r="K686" s="95"/>
      <c r="O686" s="95"/>
      <c r="Q686" s="95"/>
      <c r="S686" s="95"/>
      <c r="U686" s="95"/>
    </row>
    <row r="687" customFormat="false" ht="12.8" hidden="false" customHeight="false" outlineLevel="0" collapsed="false">
      <c r="K687" s="95"/>
      <c r="O687" s="95"/>
      <c r="Q687" s="95"/>
      <c r="S687" s="95"/>
      <c r="U687" s="95"/>
    </row>
    <row r="688" customFormat="false" ht="12.8" hidden="false" customHeight="false" outlineLevel="0" collapsed="false">
      <c r="K688" s="95"/>
      <c r="O688" s="95"/>
      <c r="Q688" s="95"/>
      <c r="S688" s="95"/>
      <c r="U688" s="95"/>
    </row>
    <row r="689" customFormat="false" ht="12.8" hidden="false" customHeight="false" outlineLevel="0" collapsed="false">
      <c r="K689" s="95"/>
      <c r="O689" s="95"/>
      <c r="Q689" s="95"/>
      <c r="S689" s="95"/>
      <c r="U689" s="95"/>
    </row>
    <row r="690" customFormat="false" ht="12.8" hidden="false" customHeight="false" outlineLevel="0" collapsed="false">
      <c r="K690" s="95"/>
      <c r="O690" s="95"/>
      <c r="Q690" s="95"/>
      <c r="S690" s="95"/>
      <c r="U690" s="95"/>
    </row>
    <row r="691" customFormat="false" ht="12.8" hidden="false" customHeight="false" outlineLevel="0" collapsed="false">
      <c r="K691" s="95"/>
      <c r="O691" s="95"/>
      <c r="Q691" s="95"/>
      <c r="S691" s="95"/>
      <c r="U691" s="95"/>
    </row>
    <row r="692" customFormat="false" ht="12.8" hidden="false" customHeight="false" outlineLevel="0" collapsed="false">
      <c r="K692" s="95"/>
      <c r="O692" s="95"/>
      <c r="Q692" s="95"/>
      <c r="S692" s="95"/>
      <c r="U692" s="95"/>
    </row>
    <row r="693" customFormat="false" ht="12.8" hidden="false" customHeight="false" outlineLevel="0" collapsed="false">
      <c r="K693" s="95"/>
      <c r="O693" s="95"/>
      <c r="Q693" s="95"/>
      <c r="S693" s="95"/>
      <c r="U693" s="95"/>
    </row>
    <row r="694" customFormat="false" ht="12.8" hidden="false" customHeight="false" outlineLevel="0" collapsed="false">
      <c r="K694" s="95"/>
      <c r="O694" s="95"/>
      <c r="Q694" s="95"/>
      <c r="S694" s="95"/>
      <c r="U694" s="95"/>
    </row>
    <row r="695" customFormat="false" ht="12.8" hidden="false" customHeight="false" outlineLevel="0" collapsed="false">
      <c r="K695" s="95"/>
      <c r="O695" s="95"/>
      <c r="Q695" s="95"/>
      <c r="S695" s="95"/>
      <c r="U695" s="95"/>
    </row>
    <row r="696" customFormat="false" ht="12.8" hidden="false" customHeight="false" outlineLevel="0" collapsed="false">
      <c r="K696" s="95"/>
      <c r="O696" s="95"/>
      <c r="Q696" s="95"/>
      <c r="S696" s="95"/>
      <c r="U696" s="95"/>
    </row>
    <row r="697" customFormat="false" ht="12.8" hidden="false" customHeight="false" outlineLevel="0" collapsed="false">
      <c r="K697" s="95"/>
      <c r="O697" s="95"/>
      <c r="Q697" s="95"/>
      <c r="S697" s="95"/>
      <c r="U697" s="95"/>
    </row>
    <row r="698" customFormat="false" ht="12.8" hidden="false" customHeight="false" outlineLevel="0" collapsed="false">
      <c r="K698" s="95"/>
      <c r="O698" s="95"/>
      <c r="Q698" s="95"/>
      <c r="S698" s="95"/>
      <c r="U698" s="95"/>
    </row>
    <row r="699" customFormat="false" ht="12.8" hidden="false" customHeight="false" outlineLevel="0" collapsed="false">
      <c r="K699" s="95"/>
      <c r="O699" s="95"/>
      <c r="Q699" s="95"/>
      <c r="S699" s="95"/>
      <c r="U699" s="95"/>
    </row>
    <row r="700" customFormat="false" ht="12.8" hidden="false" customHeight="false" outlineLevel="0" collapsed="false">
      <c r="K700" s="95"/>
      <c r="O700" s="95"/>
      <c r="Q700" s="95"/>
      <c r="S700" s="95"/>
      <c r="U700" s="95"/>
    </row>
    <row r="701" customFormat="false" ht="12.8" hidden="false" customHeight="false" outlineLevel="0" collapsed="false">
      <c r="K701" s="95"/>
      <c r="O701" s="95"/>
      <c r="Q701" s="95"/>
      <c r="S701" s="95"/>
      <c r="U701" s="95"/>
    </row>
    <row r="702" customFormat="false" ht="12.8" hidden="false" customHeight="false" outlineLevel="0" collapsed="false">
      <c r="K702" s="95"/>
      <c r="O702" s="95"/>
      <c r="Q702" s="95"/>
      <c r="S702" s="95"/>
      <c r="U702" s="95"/>
    </row>
    <row r="703" customFormat="false" ht="12.8" hidden="false" customHeight="false" outlineLevel="0" collapsed="false">
      <c r="K703" s="95"/>
      <c r="O703" s="95"/>
      <c r="Q703" s="95"/>
      <c r="S703" s="95"/>
      <c r="U703" s="95"/>
    </row>
    <row r="704" customFormat="false" ht="12.8" hidden="false" customHeight="false" outlineLevel="0" collapsed="false">
      <c r="K704" s="95"/>
      <c r="O704" s="95"/>
      <c r="Q704" s="95"/>
      <c r="S704" s="95"/>
      <c r="U704" s="95"/>
    </row>
    <row r="705" customFormat="false" ht="12.8" hidden="false" customHeight="false" outlineLevel="0" collapsed="false">
      <c r="K705" s="95"/>
      <c r="O705" s="95"/>
      <c r="Q705" s="95"/>
      <c r="S705" s="95"/>
      <c r="U705" s="95"/>
    </row>
    <row r="706" customFormat="false" ht="12.8" hidden="false" customHeight="false" outlineLevel="0" collapsed="false">
      <c r="K706" s="95"/>
      <c r="O706" s="95"/>
      <c r="Q706" s="95"/>
      <c r="S706" s="95"/>
      <c r="U706" s="95"/>
    </row>
    <row r="707" customFormat="false" ht="12.8" hidden="false" customHeight="false" outlineLevel="0" collapsed="false">
      <c r="K707" s="95"/>
      <c r="O707" s="95"/>
      <c r="Q707" s="95"/>
      <c r="S707" s="95"/>
      <c r="U707" s="95"/>
    </row>
    <row r="708" customFormat="false" ht="12.8" hidden="false" customHeight="false" outlineLevel="0" collapsed="false">
      <c r="K708" s="95"/>
      <c r="O708" s="95"/>
      <c r="Q708" s="95"/>
      <c r="S708" s="95"/>
      <c r="U708" s="95"/>
    </row>
    <row r="709" customFormat="false" ht="12.8" hidden="false" customHeight="false" outlineLevel="0" collapsed="false">
      <c r="K709" s="95"/>
      <c r="O709" s="95"/>
      <c r="Q709" s="95"/>
      <c r="S709" s="95"/>
      <c r="U709" s="95"/>
    </row>
    <row r="710" customFormat="false" ht="12.8" hidden="false" customHeight="false" outlineLevel="0" collapsed="false">
      <c r="K710" s="95"/>
      <c r="O710" s="95"/>
      <c r="Q710" s="95"/>
      <c r="S710" s="95"/>
      <c r="U710" s="95"/>
    </row>
    <row r="711" customFormat="false" ht="12.8" hidden="false" customHeight="false" outlineLevel="0" collapsed="false">
      <c r="K711" s="95"/>
      <c r="O711" s="95"/>
      <c r="Q711" s="95"/>
      <c r="S711" s="95"/>
      <c r="U711" s="95"/>
    </row>
    <row r="712" customFormat="false" ht="12.8" hidden="false" customHeight="false" outlineLevel="0" collapsed="false">
      <c r="K712" s="95"/>
      <c r="O712" s="95"/>
      <c r="Q712" s="95"/>
      <c r="S712" s="95"/>
      <c r="U712" s="95"/>
    </row>
    <row r="713" customFormat="false" ht="12.8" hidden="false" customHeight="false" outlineLevel="0" collapsed="false">
      <c r="K713" s="95"/>
      <c r="O713" s="95"/>
      <c r="Q713" s="95"/>
      <c r="S713" s="95"/>
      <c r="U713" s="95"/>
    </row>
    <row r="714" customFormat="false" ht="12.8" hidden="false" customHeight="false" outlineLevel="0" collapsed="false">
      <c r="K714" s="95"/>
      <c r="O714" s="95"/>
      <c r="Q714" s="95"/>
      <c r="S714" s="95"/>
      <c r="U714" s="95"/>
    </row>
    <row r="715" customFormat="false" ht="12.8" hidden="false" customHeight="false" outlineLevel="0" collapsed="false">
      <c r="K715" s="95"/>
      <c r="O715" s="95"/>
      <c r="Q715" s="95"/>
      <c r="S715" s="95"/>
      <c r="U715" s="95"/>
    </row>
    <row r="716" customFormat="false" ht="12.8" hidden="false" customHeight="false" outlineLevel="0" collapsed="false">
      <c r="K716" s="95"/>
      <c r="O716" s="95"/>
      <c r="Q716" s="95"/>
      <c r="S716" s="95"/>
      <c r="U716" s="95"/>
    </row>
    <row r="717" customFormat="false" ht="12.8" hidden="false" customHeight="false" outlineLevel="0" collapsed="false">
      <c r="K717" s="95"/>
      <c r="O717" s="95"/>
      <c r="Q717" s="95"/>
      <c r="S717" s="95"/>
      <c r="U717" s="95"/>
    </row>
    <row r="718" customFormat="false" ht="12.8" hidden="false" customHeight="false" outlineLevel="0" collapsed="false">
      <c r="K718" s="95"/>
      <c r="O718" s="95"/>
      <c r="Q718" s="95"/>
      <c r="S718" s="95"/>
      <c r="U718" s="95"/>
    </row>
    <row r="719" customFormat="false" ht="12.8" hidden="false" customHeight="false" outlineLevel="0" collapsed="false">
      <c r="K719" s="95"/>
      <c r="O719" s="95"/>
      <c r="Q719" s="95"/>
      <c r="S719" s="95"/>
      <c r="U719" s="95"/>
    </row>
    <row r="720" customFormat="false" ht="12.8" hidden="false" customHeight="false" outlineLevel="0" collapsed="false">
      <c r="K720" s="95"/>
      <c r="O720" s="95"/>
      <c r="Q720" s="95"/>
      <c r="S720" s="95"/>
      <c r="U720" s="95"/>
    </row>
    <row r="721" customFormat="false" ht="12.8" hidden="false" customHeight="false" outlineLevel="0" collapsed="false">
      <c r="K721" s="95"/>
      <c r="O721" s="95"/>
      <c r="Q721" s="95"/>
      <c r="S721" s="95"/>
      <c r="U721" s="95"/>
    </row>
    <row r="722" customFormat="false" ht="12.8" hidden="false" customHeight="false" outlineLevel="0" collapsed="false">
      <c r="K722" s="95"/>
      <c r="O722" s="95"/>
      <c r="Q722" s="95"/>
      <c r="S722" s="95"/>
      <c r="U722" s="95"/>
    </row>
    <row r="723" customFormat="false" ht="12.8" hidden="false" customHeight="false" outlineLevel="0" collapsed="false">
      <c r="K723" s="95"/>
      <c r="O723" s="95"/>
      <c r="Q723" s="95"/>
      <c r="S723" s="95"/>
      <c r="U723" s="95"/>
    </row>
    <row r="724" customFormat="false" ht="12.8" hidden="false" customHeight="false" outlineLevel="0" collapsed="false">
      <c r="K724" s="95"/>
      <c r="O724" s="95"/>
      <c r="Q724" s="95"/>
      <c r="S724" s="95"/>
      <c r="U724" s="95"/>
    </row>
    <row r="725" customFormat="false" ht="12.8" hidden="false" customHeight="false" outlineLevel="0" collapsed="false">
      <c r="K725" s="95"/>
      <c r="O725" s="95"/>
      <c r="Q725" s="95"/>
      <c r="S725" s="95"/>
      <c r="U725" s="95"/>
    </row>
    <row r="726" customFormat="false" ht="12.8" hidden="false" customHeight="false" outlineLevel="0" collapsed="false">
      <c r="K726" s="95"/>
      <c r="O726" s="95"/>
      <c r="Q726" s="95"/>
      <c r="S726" s="95"/>
      <c r="U726" s="95"/>
    </row>
    <row r="727" customFormat="false" ht="12.8" hidden="false" customHeight="false" outlineLevel="0" collapsed="false">
      <c r="K727" s="95"/>
      <c r="O727" s="95"/>
      <c r="Q727" s="95"/>
      <c r="S727" s="95"/>
      <c r="U727" s="95"/>
    </row>
    <row r="728" customFormat="false" ht="12.8" hidden="false" customHeight="false" outlineLevel="0" collapsed="false">
      <c r="K728" s="95"/>
      <c r="O728" s="95"/>
      <c r="Q728" s="95"/>
      <c r="S728" s="95"/>
      <c r="U728" s="95"/>
    </row>
    <row r="729" customFormat="false" ht="12.8" hidden="false" customHeight="false" outlineLevel="0" collapsed="false">
      <c r="K729" s="95"/>
      <c r="O729" s="95"/>
      <c r="Q729" s="95"/>
      <c r="S729" s="95"/>
      <c r="U729" s="95"/>
    </row>
    <row r="730" customFormat="false" ht="12.8" hidden="false" customHeight="false" outlineLevel="0" collapsed="false">
      <c r="K730" s="95"/>
      <c r="O730" s="95"/>
      <c r="Q730" s="95"/>
      <c r="S730" s="95"/>
      <c r="U730" s="95"/>
    </row>
    <row r="731" customFormat="false" ht="12.8" hidden="false" customHeight="false" outlineLevel="0" collapsed="false">
      <c r="K731" s="95"/>
      <c r="O731" s="95"/>
      <c r="Q731" s="95"/>
      <c r="S731" s="95"/>
      <c r="U731" s="95"/>
    </row>
    <row r="732" customFormat="false" ht="12.8" hidden="false" customHeight="false" outlineLevel="0" collapsed="false">
      <c r="K732" s="95"/>
      <c r="O732" s="95"/>
      <c r="Q732" s="95"/>
      <c r="S732" s="95"/>
      <c r="U732" s="95"/>
    </row>
    <row r="733" customFormat="false" ht="12.8" hidden="false" customHeight="false" outlineLevel="0" collapsed="false">
      <c r="K733" s="95"/>
      <c r="O733" s="95"/>
      <c r="Q733" s="95"/>
      <c r="S733" s="95"/>
      <c r="U733" s="95"/>
    </row>
    <row r="734" customFormat="false" ht="12.8" hidden="false" customHeight="false" outlineLevel="0" collapsed="false">
      <c r="K734" s="95"/>
      <c r="O734" s="95"/>
      <c r="Q734" s="95"/>
      <c r="S734" s="95"/>
      <c r="U734" s="95"/>
    </row>
    <row r="735" customFormat="false" ht="12.8" hidden="false" customHeight="false" outlineLevel="0" collapsed="false">
      <c r="K735" s="95"/>
      <c r="O735" s="95"/>
      <c r="Q735" s="95"/>
      <c r="S735" s="95"/>
      <c r="U735" s="95"/>
    </row>
    <row r="736" customFormat="false" ht="12.8" hidden="false" customHeight="false" outlineLevel="0" collapsed="false">
      <c r="K736" s="95"/>
      <c r="O736" s="95"/>
      <c r="Q736" s="95"/>
      <c r="S736" s="95"/>
      <c r="U736" s="95"/>
    </row>
    <row r="737" customFormat="false" ht="12.8" hidden="false" customHeight="false" outlineLevel="0" collapsed="false">
      <c r="K737" s="95"/>
      <c r="O737" s="95"/>
      <c r="Q737" s="95"/>
      <c r="S737" s="95"/>
      <c r="U737" s="95"/>
    </row>
    <row r="738" customFormat="false" ht="12.8" hidden="false" customHeight="false" outlineLevel="0" collapsed="false">
      <c r="K738" s="95"/>
      <c r="O738" s="95"/>
      <c r="Q738" s="95"/>
      <c r="S738" s="95"/>
      <c r="U738" s="95"/>
    </row>
    <row r="739" customFormat="false" ht="12.8" hidden="false" customHeight="false" outlineLevel="0" collapsed="false">
      <c r="K739" s="95"/>
      <c r="O739" s="95"/>
      <c r="Q739" s="95"/>
      <c r="S739" s="95"/>
      <c r="U739" s="95"/>
    </row>
    <row r="740" customFormat="false" ht="12.8" hidden="false" customHeight="false" outlineLevel="0" collapsed="false">
      <c r="K740" s="95"/>
      <c r="O740" s="95"/>
      <c r="Q740" s="95"/>
      <c r="S740" s="95"/>
      <c r="U740" s="95"/>
    </row>
    <row r="741" customFormat="false" ht="12.8" hidden="false" customHeight="false" outlineLevel="0" collapsed="false">
      <c r="K741" s="95"/>
      <c r="O741" s="95"/>
      <c r="Q741" s="95"/>
      <c r="S741" s="95"/>
      <c r="U741" s="95"/>
    </row>
    <row r="742" customFormat="false" ht="12.8" hidden="false" customHeight="false" outlineLevel="0" collapsed="false">
      <c r="K742" s="95"/>
      <c r="O742" s="95"/>
      <c r="Q742" s="95"/>
      <c r="S742" s="95"/>
      <c r="U742" s="95"/>
    </row>
    <row r="743" customFormat="false" ht="12.8" hidden="false" customHeight="false" outlineLevel="0" collapsed="false">
      <c r="K743" s="95"/>
      <c r="O743" s="95"/>
      <c r="Q743" s="95"/>
      <c r="S743" s="95"/>
      <c r="U743" s="95"/>
    </row>
    <row r="744" customFormat="false" ht="12.8" hidden="false" customHeight="false" outlineLevel="0" collapsed="false">
      <c r="K744" s="95"/>
      <c r="O744" s="95"/>
      <c r="Q744" s="95"/>
      <c r="S744" s="95"/>
      <c r="U744" s="95"/>
    </row>
    <row r="745" customFormat="false" ht="12.8" hidden="false" customHeight="false" outlineLevel="0" collapsed="false">
      <c r="K745" s="95"/>
      <c r="O745" s="95"/>
      <c r="Q745" s="95"/>
      <c r="S745" s="95"/>
      <c r="U745" s="95"/>
    </row>
    <row r="746" customFormat="false" ht="12.8" hidden="false" customHeight="false" outlineLevel="0" collapsed="false">
      <c r="K746" s="95"/>
      <c r="O746" s="95"/>
      <c r="Q746" s="95"/>
      <c r="S746" s="95"/>
      <c r="U746" s="95"/>
    </row>
    <row r="747" customFormat="false" ht="12.8" hidden="false" customHeight="false" outlineLevel="0" collapsed="false">
      <c r="K747" s="95"/>
      <c r="O747" s="95"/>
      <c r="Q747" s="95"/>
      <c r="S747" s="95"/>
      <c r="U747" s="95"/>
    </row>
    <row r="748" customFormat="false" ht="12.8" hidden="false" customHeight="false" outlineLevel="0" collapsed="false">
      <c r="K748" s="95"/>
      <c r="O748" s="95"/>
      <c r="Q748" s="95"/>
      <c r="S748" s="95"/>
      <c r="U748" s="95"/>
    </row>
    <row r="749" customFormat="false" ht="12.8" hidden="false" customHeight="false" outlineLevel="0" collapsed="false">
      <c r="K749" s="95"/>
      <c r="O749" s="95"/>
      <c r="Q749" s="95"/>
      <c r="S749" s="95"/>
      <c r="U749" s="95"/>
    </row>
    <row r="750" customFormat="false" ht="12.8" hidden="false" customHeight="false" outlineLevel="0" collapsed="false">
      <c r="K750" s="95"/>
      <c r="O750" s="95"/>
      <c r="Q750" s="95"/>
      <c r="S750" s="95"/>
      <c r="U750" s="95"/>
    </row>
    <row r="751" customFormat="false" ht="12.8" hidden="false" customHeight="false" outlineLevel="0" collapsed="false">
      <c r="K751" s="95"/>
      <c r="O751" s="95"/>
      <c r="Q751" s="95"/>
      <c r="S751" s="95"/>
      <c r="U751" s="95"/>
    </row>
    <row r="752" customFormat="false" ht="12.8" hidden="false" customHeight="false" outlineLevel="0" collapsed="false">
      <c r="K752" s="95"/>
      <c r="O752" s="95"/>
      <c r="Q752" s="95"/>
      <c r="S752" s="95"/>
      <c r="U752" s="95"/>
    </row>
    <row r="753" customFormat="false" ht="12.8" hidden="false" customHeight="false" outlineLevel="0" collapsed="false">
      <c r="K753" s="95"/>
      <c r="O753" s="95"/>
      <c r="Q753" s="95"/>
      <c r="S753" s="95"/>
      <c r="U753" s="95"/>
    </row>
    <row r="754" customFormat="false" ht="12.8" hidden="false" customHeight="false" outlineLevel="0" collapsed="false">
      <c r="K754" s="95"/>
      <c r="O754" s="95"/>
      <c r="Q754" s="95"/>
      <c r="S754" s="95"/>
      <c r="U754" s="95"/>
    </row>
    <row r="755" customFormat="false" ht="12.8" hidden="false" customHeight="false" outlineLevel="0" collapsed="false">
      <c r="K755" s="95"/>
      <c r="O755" s="95"/>
      <c r="Q755" s="95"/>
      <c r="S755" s="95"/>
      <c r="U755" s="95"/>
    </row>
    <row r="756" customFormat="false" ht="12.8" hidden="false" customHeight="false" outlineLevel="0" collapsed="false">
      <c r="K756" s="95"/>
      <c r="O756" s="95"/>
      <c r="Q756" s="95"/>
      <c r="S756" s="95"/>
      <c r="U756" s="95"/>
    </row>
    <row r="757" customFormat="false" ht="12.8" hidden="false" customHeight="false" outlineLevel="0" collapsed="false">
      <c r="K757" s="95"/>
      <c r="O757" s="95"/>
      <c r="Q757" s="95"/>
      <c r="S757" s="95"/>
      <c r="U757" s="95"/>
    </row>
    <row r="758" customFormat="false" ht="12.8" hidden="false" customHeight="false" outlineLevel="0" collapsed="false">
      <c r="K758" s="95"/>
      <c r="O758" s="95"/>
      <c r="Q758" s="95"/>
      <c r="S758" s="95"/>
      <c r="U758" s="95"/>
    </row>
    <row r="759" customFormat="false" ht="12.8" hidden="false" customHeight="false" outlineLevel="0" collapsed="false">
      <c r="K759" s="95"/>
      <c r="O759" s="95"/>
      <c r="Q759" s="95"/>
      <c r="S759" s="95"/>
      <c r="U759" s="95"/>
    </row>
    <row r="760" customFormat="false" ht="12.8" hidden="false" customHeight="false" outlineLevel="0" collapsed="false">
      <c r="K760" s="95"/>
      <c r="O760" s="95"/>
      <c r="Q760" s="95"/>
      <c r="S760" s="95"/>
      <c r="U760" s="95"/>
    </row>
    <row r="761" customFormat="false" ht="12.8" hidden="false" customHeight="false" outlineLevel="0" collapsed="false">
      <c r="K761" s="95"/>
      <c r="O761" s="95"/>
      <c r="Q761" s="95"/>
      <c r="S761" s="95"/>
      <c r="U761" s="95"/>
    </row>
    <row r="762" customFormat="false" ht="12.8" hidden="false" customHeight="false" outlineLevel="0" collapsed="false">
      <c r="K762" s="95"/>
      <c r="O762" s="95"/>
      <c r="Q762" s="95"/>
      <c r="S762" s="95"/>
      <c r="U762" s="95"/>
    </row>
    <row r="763" customFormat="false" ht="12.8" hidden="false" customHeight="false" outlineLevel="0" collapsed="false">
      <c r="K763" s="95"/>
      <c r="O763" s="95"/>
      <c r="Q763" s="95"/>
      <c r="S763" s="95"/>
      <c r="U763" s="95"/>
    </row>
    <row r="764" customFormat="false" ht="12.8" hidden="false" customHeight="false" outlineLevel="0" collapsed="false">
      <c r="K764" s="95"/>
      <c r="O764" s="95"/>
      <c r="Q764" s="95"/>
      <c r="S764" s="95"/>
      <c r="U764" s="95"/>
    </row>
    <row r="765" customFormat="false" ht="12.8" hidden="false" customHeight="false" outlineLevel="0" collapsed="false">
      <c r="K765" s="95"/>
      <c r="O765" s="95"/>
      <c r="Q765" s="95"/>
      <c r="S765" s="95"/>
      <c r="U765" s="95"/>
    </row>
    <row r="766" customFormat="false" ht="12.8" hidden="false" customHeight="false" outlineLevel="0" collapsed="false">
      <c r="K766" s="95"/>
      <c r="O766" s="95"/>
      <c r="Q766" s="95"/>
      <c r="S766" s="95"/>
      <c r="U766" s="95"/>
    </row>
    <row r="767" customFormat="false" ht="12.8" hidden="false" customHeight="false" outlineLevel="0" collapsed="false">
      <c r="K767" s="95"/>
      <c r="O767" s="95"/>
      <c r="Q767" s="95"/>
      <c r="S767" s="95"/>
      <c r="U767" s="95"/>
    </row>
    <row r="768" customFormat="false" ht="12.8" hidden="false" customHeight="false" outlineLevel="0" collapsed="false">
      <c r="K768" s="95"/>
      <c r="O768" s="95"/>
      <c r="Q768" s="95"/>
      <c r="S768" s="95"/>
      <c r="U768" s="95"/>
    </row>
    <row r="769" customFormat="false" ht="12.8" hidden="false" customHeight="false" outlineLevel="0" collapsed="false">
      <c r="K769" s="95"/>
      <c r="O769" s="95"/>
      <c r="Q769" s="95"/>
      <c r="S769" s="95"/>
      <c r="U769" s="95"/>
    </row>
    <row r="770" customFormat="false" ht="12.8" hidden="false" customHeight="false" outlineLevel="0" collapsed="false">
      <c r="K770" s="95"/>
      <c r="O770" s="95"/>
      <c r="Q770" s="95"/>
      <c r="S770" s="95"/>
      <c r="U770" s="95"/>
    </row>
    <row r="771" customFormat="false" ht="12.8" hidden="false" customHeight="false" outlineLevel="0" collapsed="false">
      <c r="K771" s="95"/>
      <c r="O771" s="95"/>
      <c r="Q771" s="95"/>
      <c r="S771" s="95"/>
      <c r="U771" s="95"/>
    </row>
    <row r="772" customFormat="false" ht="12.8" hidden="false" customHeight="false" outlineLevel="0" collapsed="false">
      <c r="K772" s="95"/>
      <c r="O772" s="95"/>
      <c r="Q772" s="95"/>
      <c r="S772" s="95"/>
      <c r="U772" s="95"/>
    </row>
    <row r="773" customFormat="false" ht="12.8" hidden="false" customHeight="false" outlineLevel="0" collapsed="false">
      <c r="K773" s="95"/>
      <c r="O773" s="95"/>
      <c r="Q773" s="95"/>
      <c r="S773" s="95"/>
      <c r="U773" s="95"/>
    </row>
    <row r="774" customFormat="false" ht="12.8" hidden="false" customHeight="false" outlineLevel="0" collapsed="false">
      <c r="K774" s="95"/>
      <c r="O774" s="95"/>
      <c r="Q774" s="95"/>
      <c r="S774" s="95"/>
      <c r="U774" s="95"/>
    </row>
    <row r="775" customFormat="false" ht="12.8" hidden="false" customHeight="false" outlineLevel="0" collapsed="false">
      <c r="K775" s="95"/>
      <c r="O775" s="95"/>
      <c r="Q775" s="95"/>
      <c r="S775" s="95"/>
      <c r="U775" s="95"/>
    </row>
    <row r="776" customFormat="false" ht="12.8" hidden="false" customHeight="false" outlineLevel="0" collapsed="false">
      <c r="K776" s="95"/>
      <c r="O776" s="95"/>
      <c r="Q776" s="95"/>
      <c r="S776" s="95"/>
      <c r="U776" s="95"/>
    </row>
    <row r="777" customFormat="false" ht="12.8" hidden="false" customHeight="false" outlineLevel="0" collapsed="false">
      <c r="K777" s="95"/>
      <c r="O777" s="95"/>
      <c r="Q777" s="95"/>
      <c r="S777" s="95"/>
      <c r="U777" s="95"/>
    </row>
    <row r="778" customFormat="false" ht="12.8" hidden="false" customHeight="false" outlineLevel="0" collapsed="false">
      <c r="K778" s="95"/>
      <c r="O778" s="95"/>
      <c r="Q778" s="95"/>
      <c r="S778" s="95"/>
      <c r="U778" s="95"/>
    </row>
    <row r="779" customFormat="false" ht="12.8" hidden="false" customHeight="false" outlineLevel="0" collapsed="false">
      <c r="K779" s="95"/>
      <c r="O779" s="95"/>
      <c r="Q779" s="95"/>
      <c r="S779" s="95"/>
      <c r="U779" s="95"/>
    </row>
    <row r="780" customFormat="false" ht="12.8" hidden="false" customHeight="false" outlineLevel="0" collapsed="false">
      <c r="K780" s="95"/>
      <c r="O780" s="95"/>
      <c r="Q780" s="95"/>
      <c r="S780" s="95"/>
      <c r="U780" s="95"/>
    </row>
    <row r="781" customFormat="false" ht="12.8" hidden="false" customHeight="false" outlineLevel="0" collapsed="false">
      <c r="K781" s="95"/>
      <c r="O781" s="95"/>
      <c r="Q781" s="95"/>
      <c r="S781" s="95"/>
      <c r="U781" s="95"/>
    </row>
    <row r="782" customFormat="false" ht="12.8" hidden="false" customHeight="false" outlineLevel="0" collapsed="false">
      <c r="K782" s="95"/>
      <c r="O782" s="95"/>
      <c r="Q782" s="95"/>
      <c r="S782" s="95"/>
      <c r="U782" s="95"/>
    </row>
    <row r="783" customFormat="false" ht="12.8" hidden="false" customHeight="false" outlineLevel="0" collapsed="false">
      <c r="K783" s="95"/>
      <c r="O783" s="95"/>
      <c r="Q783" s="95"/>
      <c r="S783" s="95"/>
      <c r="U783" s="95"/>
    </row>
    <row r="784" customFormat="false" ht="12.8" hidden="false" customHeight="false" outlineLevel="0" collapsed="false">
      <c r="K784" s="95"/>
      <c r="O784" s="95"/>
      <c r="Q784" s="95"/>
      <c r="S784" s="95"/>
      <c r="U784" s="95"/>
    </row>
    <row r="785" customFormat="false" ht="12.8" hidden="false" customHeight="false" outlineLevel="0" collapsed="false">
      <c r="K785" s="95"/>
      <c r="O785" s="95"/>
      <c r="Q785" s="95"/>
      <c r="S785" s="95"/>
      <c r="U785" s="95"/>
    </row>
    <row r="786" customFormat="false" ht="12.8" hidden="false" customHeight="false" outlineLevel="0" collapsed="false">
      <c r="K786" s="95"/>
      <c r="O786" s="95"/>
      <c r="Q786" s="95"/>
      <c r="S786" s="95"/>
      <c r="U786" s="95"/>
    </row>
    <row r="787" customFormat="false" ht="12.8" hidden="false" customHeight="false" outlineLevel="0" collapsed="false">
      <c r="K787" s="95"/>
      <c r="O787" s="95"/>
      <c r="Q787" s="95"/>
      <c r="S787" s="95"/>
      <c r="U787" s="95"/>
    </row>
    <row r="788" customFormat="false" ht="12.8" hidden="false" customHeight="false" outlineLevel="0" collapsed="false">
      <c r="K788" s="95"/>
      <c r="O788" s="95"/>
      <c r="Q788" s="95"/>
      <c r="S788" s="95"/>
      <c r="U788" s="95"/>
    </row>
    <row r="789" customFormat="false" ht="12.8" hidden="false" customHeight="false" outlineLevel="0" collapsed="false">
      <c r="K789" s="95"/>
      <c r="O789" s="95"/>
      <c r="Q789" s="95"/>
      <c r="S789" s="95"/>
      <c r="U789" s="95"/>
    </row>
    <row r="790" customFormat="false" ht="12.8" hidden="false" customHeight="false" outlineLevel="0" collapsed="false">
      <c r="K790" s="95"/>
      <c r="O790" s="95"/>
      <c r="Q790" s="95"/>
      <c r="S790" s="95"/>
      <c r="U790" s="95"/>
    </row>
    <row r="791" customFormat="false" ht="12.8" hidden="false" customHeight="false" outlineLevel="0" collapsed="false">
      <c r="K791" s="95"/>
      <c r="O791" s="95"/>
      <c r="Q791" s="95"/>
      <c r="S791" s="95"/>
      <c r="U791" s="95"/>
    </row>
    <row r="792" customFormat="false" ht="12.8" hidden="false" customHeight="false" outlineLevel="0" collapsed="false">
      <c r="K792" s="95"/>
      <c r="O792" s="95"/>
      <c r="Q792" s="95"/>
      <c r="S792" s="95"/>
      <c r="U792" s="95"/>
    </row>
    <row r="793" customFormat="false" ht="12.8" hidden="false" customHeight="false" outlineLevel="0" collapsed="false">
      <c r="K793" s="95"/>
      <c r="O793" s="95"/>
      <c r="Q793" s="95"/>
      <c r="S793" s="95"/>
      <c r="U793" s="95"/>
    </row>
    <row r="794" customFormat="false" ht="12.8" hidden="false" customHeight="false" outlineLevel="0" collapsed="false">
      <c r="K794" s="95"/>
      <c r="O794" s="95"/>
      <c r="Q794" s="95"/>
      <c r="S794" s="95"/>
      <c r="U794" s="95"/>
    </row>
    <row r="795" customFormat="false" ht="12.8" hidden="false" customHeight="false" outlineLevel="0" collapsed="false">
      <c r="K795" s="95"/>
      <c r="O795" s="95"/>
      <c r="Q795" s="95"/>
      <c r="S795" s="95"/>
      <c r="U795" s="95"/>
    </row>
    <row r="796" customFormat="false" ht="12.8" hidden="false" customHeight="false" outlineLevel="0" collapsed="false">
      <c r="K796" s="95"/>
      <c r="O796" s="95"/>
      <c r="Q796" s="95"/>
      <c r="S796" s="95"/>
      <c r="U796" s="95"/>
    </row>
    <row r="797" customFormat="false" ht="12.8" hidden="false" customHeight="false" outlineLevel="0" collapsed="false">
      <c r="K797" s="95"/>
      <c r="O797" s="95"/>
      <c r="Q797" s="95"/>
      <c r="S797" s="95"/>
      <c r="U797" s="95"/>
    </row>
    <row r="798" customFormat="false" ht="12.8" hidden="false" customHeight="false" outlineLevel="0" collapsed="false">
      <c r="K798" s="95"/>
      <c r="O798" s="95"/>
      <c r="Q798" s="95"/>
      <c r="S798" s="95"/>
      <c r="U798" s="95"/>
    </row>
    <row r="799" customFormat="false" ht="12.8" hidden="false" customHeight="false" outlineLevel="0" collapsed="false">
      <c r="K799" s="95"/>
      <c r="O799" s="95"/>
      <c r="Q799" s="95"/>
      <c r="S799" s="95"/>
      <c r="U799" s="95"/>
    </row>
    <row r="800" customFormat="false" ht="12.8" hidden="false" customHeight="false" outlineLevel="0" collapsed="false">
      <c r="K800" s="95"/>
      <c r="O800" s="95"/>
      <c r="Q800" s="95"/>
      <c r="S800" s="95"/>
      <c r="U800" s="95"/>
    </row>
    <row r="801" customFormat="false" ht="12.8" hidden="false" customHeight="false" outlineLevel="0" collapsed="false">
      <c r="K801" s="95"/>
      <c r="O801" s="95"/>
      <c r="Q801" s="95"/>
      <c r="S801" s="95"/>
      <c r="U801" s="95"/>
    </row>
    <row r="802" customFormat="false" ht="12.8" hidden="false" customHeight="false" outlineLevel="0" collapsed="false">
      <c r="K802" s="95"/>
      <c r="O802" s="95"/>
      <c r="Q802" s="95"/>
      <c r="S802" s="95"/>
      <c r="U802" s="95"/>
    </row>
    <row r="803" customFormat="false" ht="12.8" hidden="false" customHeight="false" outlineLevel="0" collapsed="false">
      <c r="K803" s="95"/>
      <c r="O803" s="95"/>
      <c r="Q803" s="95"/>
      <c r="S803" s="95"/>
      <c r="U803" s="95"/>
    </row>
    <row r="804" customFormat="false" ht="12.8" hidden="false" customHeight="false" outlineLevel="0" collapsed="false">
      <c r="K804" s="95"/>
      <c r="O804" s="95"/>
      <c r="Q804" s="95"/>
      <c r="S804" s="95"/>
      <c r="U804" s="95"/>
    </row>
    <row r="805" customFormat="false" ht="12.8" hidden="false" customHeight="false" outlineLevel="0" collapsed="false">
      <c r="K805" s="95"/>
      <c r="O805" s="95"/>
      <c r="Q805" s="95"/>
      <c r="S805" s="95"/>
      <c r="U805" s="95"/>
    </row>
    <row r="806" customFormat="false" ht="12.8" hidden="false" customHeight="false" outlineLevel="0" collapsed="false">
      <c r="K806" s="95"/>
      <c r="O806" s="95"/>
      <c r="Q806" s="95"/>
      <c r="S806" s="95"/>
      <c r="U806" s="95"/>
    </row>
    <row r="807" customFormat="false" ht="12.8" hidden="false" customHeight="false" outlineLevel="0" collapsed="false">
      <c r="K807" s="95"/>
      <c r="O807" s="95"/>
      <c r="Q807" s="95"/>
      <c r="S807" s="95"/>
      <c r="U807" s="95"/>
    </row>
    <row r="808" customFormat="false" ht="12.8" hidden="false" customHeight="false" outlineLevel="0" collapsed="false">
      <c r="K808" s="95"/>
      <c r="O808" s="95"/>
      <c r="Q808" s="95"/>
      <c r="S808" s="95"/>
      <c r="U808" s="95"/>
    </row>
    <row r="809" customFormat="false" ht="12.8" hidden="false" customHeight="false" outlineLevel="0" collapsed="false">
      <c r="K809" s="95"/>
      <c r="O809" s="95"/>
      <c r="Q809" s="95"/>
      <c r="S809" s="95"/>
      <c r="U809" s="95"/>
    </row>
    <row r="810" customFormat="false" ht="12.8" hidden="false" customHeight="false" outlineLevel="0" collapsed="false">
      <c r="K810" s="95"/>
      <c r="O810" s="95"/>
      <c r="Q810" s="95"/>
      <c r="S810" s="95"/>
      <c r="U810" s="95"/>
    </row>
    <row r="811" customFormat="false" ht="12.8" hidden="false" customHeight="false" outlineLevel="0" collapsed="false">
      <c r="K811" s="95"/>
      <c r="O811" s="95"/>
      <c r="Q811" s="95"/>
      <c r="S811" s="95"/>
      <c r="U811" s="95"/>
    </row>
    <row r="812" customFormat="false" ht="12.8" hidden="false" customHeight="false" outlineLevel="0" collapsed="false">
      <c r="K812" s="95"/>
      <c r="O812" s="95"/>
      <c r="Q812" s="95"/>
      <c r="S812" s="95"/>
      <c r="U812" s="95"/>
    </row>
    <row r="813" customFormat="false" ht="12.8" hidden="false" customHeight="false" outlineLevel="0" collapsed="false">
      <c r="K813" s="95"/>
      <c r="O813" s="95"/>
      <c r="Q813" s="95"/>
      <c r="S813" s="95"/>
      <c r="U813" s="95"/>
    </row>
    <row r="814" customFormat="false" ht="12.8" hidden="false" customHeight="false" outlineLevel="0" collapsed="false">
      <c r="K814" s="95"/>
      <c r="O814" s="95"/>
      <c r="Q814" s="95"/>
      <c r="S814" s="95"/>
      <c r="U814" s="95"/>
    </row>
    <row r="815" customFormat="false" ht="12.8" hidden="false" customHeight="false" outlineLevel="0" collapsed="false">
      <c r="K815" s="95"/>
      <c r="O815" s="95"/>
      <c r="Q815" s="95"/>
      <c r="S815" s="95"/>
      <c r="U815" s="95"/>
    </row>
    <row r="816" customFormat="false" ht="12.8" hidden="false" customHeight="false" outlineLevel="0" collapsed="false">
      <c r="K816" s="95"/>
      <c r="O816" s="95"/>
      <c r="Q816" s="95"/>
      <c r="S816" s="95"/>
      <c r="U816" s="95"/>
    </row>
    <row r="817" customFormat="false" ht="12.8" hidden="false" customHeight="false" outlineLevel="0" collapsed="false">
      <c r="K817" s="95"/>
      <c r="O817" s="95"/>
      <c r="Q817" s="95"/>
      <c r="S817" s="95"/>
      <c r="U817" s="95"/>
    </row>
    <row r="818" customFormat="false" ht="12.8" hidden="false" customHeight="false" outlineLevel="0" collapsed="false">
      <c r="K818" s="95"/>
      <c r="O818" s="95"/>
      <c r="Q818" s="95"/>
      <c r="S818" s="95"/>
      <c r="U818" s="95"/>
    </row>
    <row r="819" customFormat="false" ht="12.8" hidden="false" customHeight="false" outlineLevel="0" collapsed="false">
      <c r="K819" s="95"/>
      <c r="O819" s="95"/>
      <c r="Q819" s="95"/>
      <c r="S819" s="95"/>
      <c r="U819" s="95"/>
    </row>
    <row r="820" customFormat="false" ht="12.8" hidden="false" customHeight="false" outlineLevel="0" collapsed="false">
      <c r="K820" s="95"/>
      <c r="O820" s="95"/>
      <c r="Q820" s="95"/>
      <c r="S820" s="95"/>
      <c r="U820" s="95"/>
    </row>
    <row r="821" customFormat="false" ht="12.8" hidden="false" customHeight="false" outlineLevel="0" collapsed="false">
      <c r="K821" s="95"/>
      <c r="O821" s="95"/>
      <c r="Q821" s="95"/>
      <c r="S821" s="95"/>
      <c r="U821" s="95"/>
    </row>
    <row r="822" customFormat="false" ht="12.8" hidden="false" customHeight="false" outlineLevel="0" collapsed="false">
      <c r="K822" s="95"/>
      <c r="O822" s="95"/>
      <c r="Q822" s="95"/>
      <c r="S822" s="95"/>
      <c r="U822" s="95"/>
    </row>
    <row r="823" customFormat="false" ht="12.8" hidden="false" customHeight="false" outlineLevel="0" collapsed="false">
      <c r="K823" s="95"/>
      <c r="O823" s="95"/>
      <c r="Q823" s="95"/>
      <c r="S823" s="95"/>
      <c r="U823" s="95"/>
    </row>
    <row r="824" customFormat="false" ht="12.8" hidden="false" customHeight="false" outlineLevel="0" collapsed="false">
      <c r="K824" s="95"/>
      <c r="O824" s="95"/>
      <c r="Q824" s="95"/>
      <c r="S824" s="95"/>
      <c r="U824" s="95"/>
    </row>
    <row r="825" customFormat="false" ht="12.8" hidden="false" customHeight="false" outlineLevel="0" collapsed="false">
      <c r="K825" s="95"/>
      <c r="O825" s="95"/>
      <c r="Q825" s="95"/>
      <c r="S825" s="95"/>
      <c r="U825" s="95"/>
    </row>
    <row r="826" customFormat="false" ht="12.8" hidden="false" customHeight="false" outlineLevel="0" collapsed="false">
      <c r="K826" s="95"/>
      <c r="O826" s="95"/>
      <c r="Q826" s="95"/>
      <c r="S826" s="95"/>
      <c r="U826" s="95"/>
    </row>
    <row r="827" customFormat="false" ht="12.8" hidden="false" customHeight="false" outlineLevel="0" collapsed="false">
      <c r="K827" s="95"/>
      <c r="O827" s="95"/>
      <c r="Q827" s="95"/>
      <c r="S827" s="95"/>
      <c r="U827" s="95"/>
    </row>
    <row r="828" customFormat="false" ht="12.8" hidden="false" customHeight="false" outlineLevel="0" collapsed="false">
      <c r="K828" s="95"/>
      <c r="O828" s="95"/>
      <c r="Q828" s="95"/>
      <c r="S828" s="95"/>
      <c r="U828" s="95"/>
    </row>
    <row r="829" customFormat="false" ht="12.8" hidden="false" customHeight="false" outlineLevel="0" collapsed="false">
      <c r="K829" s="95"/>
      <c r="O829" s="95"/>
      <c r="Q829" s="95"/>
      <c r="S829" s="95"/>
      <c r="U829" s="95"/>
    </row>
    <row r="830" customFormat="false" ht="12.8" hidden="false" customHeight="false" outlineLevel="0" collapsed="false">
      <c r="K830" s="95"/>
      <c r="O830" s="95"/>
      <c r="Q830" s="95"/>
      <c r="S830" s="95"/>
      <c r="U830" s="95"/>
    </row>
    <row r="831" customFormat="false" ht="12.8" hidden="false" customHeight="false" outlineLevel="0" collapsed="false">
      <c r="K831" s="95"/>
      <c r="O831" s="95"/>
      <c r="Q831" s="95"/>
      <c r="S831" s="95"/>
      <c r="U831" s="95"/>
    </row>
    <row r="832" customFormat="false" ht="12.8" hidden="false" customHeight="false" outlineLevel="0" collapsed="false">
      <c r="K832" s="95"/>
      <c r="O832" s="95"/>
      <c r="Q832" s="95"/>
      <c r="S832" s="95"/>
      <c r="U832" s="95"/>
    </row>
    <row r="833" customFormat="false" ht="12.8" hidden="false" customHeight="false" outlineLevel="0" collapsed="false">
      <c r="K833" s="95"/>
      <c r="O833" s="95"/>
      <c r="Q833" s="95"/>
      <c r="S833" s="95"/>
      <c r="U833" s="95"/>
    </row>
    <row r="834" customFormat="false" ht="12.8" hidden="false" customHeight="false" outlineLevel="0" collapsed="false">
      <c r="K834" s="95"/>
      <c r="O834" s="95"/>
      <c r="Q834" s="95"/>
      <c r="S834" s="95"/>
      <c r="U834" s="95"/>
    </row>
    <row r="835" customFormat="false" ht="12.8" hidden="false" customHeight="false" outlineLevel="0" collapsed="false">
      <c r="K835" s="95"/>
      <c r="O835" s="95"/>
      <c r="Q835" s="95"/>
      <c r="S835" s="95"/>
      <c r="U835" s="95"/>
    </row>
    <row r="836" customFormat="false" ht="12.8" hidden="false" customHeight="false" outlineLevel="0" collapsed="false">
      <c r="K836" s="95"/>
      <c r="O836" s="95"/>
      <c r="Q836" s="95"/>
      <c r="S836" s="95"/>
      <c r="U836" s="95"/>
    </row>
    <row r="837" customFormat="false" ht="12.8" hidden="false" customHeight="false" outlineLevel="0" collapsed="false">
      <c r="K837" s="95"/>
      <c r="O837" s="95"/>
      <c r="Q837" s="95"/>
      <c r="S837" s="95"/>
      <c r="U837" s="95"/>
    </row>
    <row r="838" customFormat="false" ht="12.8" hidden="false" customHeight="false" outlineLevel="0" collapsed="false">
      <c r="K838" s="95"/>
      <c r="O838" s="95"/>
      <c r="Q838" s="95"/>
      <c r="S838" s="95"/>
      <c r="U838" s="95"/>
    </row>
    <row r="839" customFormat="false" ht="12.8" hidden="false" customHeight="false" outlineLevel="0" collapsed="false">
      <c r="K839" s="95"/>
      <c r="O839" s="95"/>
      <c r="Q839" s="95"/>
      <c r="S839" s="95"/>
      <c r="U839" s="95"/>
    </row>
    <row r="840" customFormat="false" ht="12.8" hidden="false" customHeight="false" outlineLevel="0" collapsed="false">
      <c r="K840" s="95"/>
      <c r="O840" s="95"/>
      <c r="Q840" s="95"/>
      <c r="S840" s="95"/>
      <c r="U840" s="95"/>
    </row>
    <row r="841" customFormat="false" ht="12.8" hidden="false" customHeight="false" outlineLevel="0" collapsed="false">
      <c r="K841" s="95"/>
      <c r="O841" s="95"/>
      <c r="Q841" s="95"/>
      <c r="S841" s="95"/>
      <c r="U841" s="95"/>
    </row>
    <row r="842" customFormat="false" ht="12.8" hidden="false" customHeight="false" outlineLevel="0" collapsed="false">
      <c r="K842" s="95"/>
      <c r="O842" s="95"/>
      <c r="Q842" s="95"/>
      <c r="S842" s="95"/>
      <c r="U842" s="95"/>
    </row>
    <row r="843" customFormat="false" ht="12.8" hidden="false" customHeight="false" outlineLevel="0" collapsed="false">
      <c r="K843" s="95"/>
      <c r="O843" s="95"/>
      <c r="Q843" s="95"/>
      <c r="S843" s="95"/>
      <c r="U843" s="95"/>
    </row>
    <row r="844" customFormat="false" ht="12.8" hidden="false" customHeight="false" outlineLevel="0" collapsed="false">
      <c r="K844" s="95"/>
      <c r="O844" s="95"/>
      <c r="Q844" s="95"/>
      <c r="S844" s="95"/>
      <c r="U844" s="95"/>
    </row>
    <row r="845" customFormat="false" ht="12.8" hidden="false" customHeight="false" outlineLevel="0" collapsed="false">
      <c r="K845" s="95"/>
      <c r="O845" s="95"/>
      <c r="Q845" s="95"/>
      <c r="S845" s="95"/>
      <c r="U845" s="95"/>
    </row>
    <row r="846" customFormat="false" ht="12.8" hidden="false" customHeight="false" outlineLevel="0" collapsed="false">
      <c r="K846" s="95"/>
      <c r="O846" s="95"/>
      <c r="Q846" s="95"/>
      <c r="S846" s="95"/>
      <c r="U846" s="95"/>
    </row>
    <row r="847" customFormat="false" ht="12.8" hidden="false" customHeight="false" outlineLevel="0" collapsed="false">
      <c r="K847" s="95"/>
      <c r="O847" s="95"/>
      <c r="Q847" s="95"/>
      <c r="S847" s="95"/>
      <c r="U847" s="95"/>
    </row>
    <row r="848" customFormat="false" ht="12.8" hidden="false" customHeight="false" outlineLevel="0" collapsed="false">
      <c r="K848" s="95"/>
      <c r="O848" s="95"/>
      <c r="Q848" s="95"/>
      <c r="S848" s="95"/>
      <c r="U848" s="95"/>
    </row>
    <row r="849" customFormat="false" ht="12.8" hidden="false" customHeight="false" outlineLevel="0" collapsed="false">
      <c r="K849" s="95"/>
      <c r="O849" s="95"/>
      <c r="Q849" s="95"/>
      <c r="S849" s="95"/>
      <c r="U849" s="95"/>
    </row>
    <row r="850" customFormat="false" ht="12.8" hidden="false" customHeight="false" outlineLevel="0" collapsed="false">
      <c r="K850" s="95"/>
      <c r="O850" s="95"/>
      <c r="Q850" s="95"/>
      <c r="S850" s="95"/>
      <c r="U850" s="95"/>
    </row>
    <row r="851" customFormat="false" ht="12.8" hidden="false" customHeight="false" outlineLevel="0" collapsed="false">
      <c r="K851" s="95"/>
      <c r="O851" s="95"/>
      <c r="Q851" s="95"/>
      <c r="S851" s="95"/>
      <c r="U851" s="95"/>
    </row>
    <row r="852" customFormat="false" ht="12.8" hidden="false" customHeight="false" outlineLevel="0" collapsed="false">
      <c r="K852" s="95"/>
      <c r="O852" s="95"/>
      <c r="Q852" s="95"/>
      <c r="S852" s="95"/>
      <c r="U852" s="95"/>
    </row>
    <row r="853" customFormat="false" ht="12.8" hidden="false" customHeight="false" outlineLevel="0" collapsed="false">
      <c r="K853" s="95"/>
      <c r="O853" s="95"/>
      <c r="Q853" s="95"/>
      <c r="S853" s="95"/>
      <c r="U853" s="95"/>
    </row>
    <row r="854" customFormat="false" ht="12.8" hidden="false" customHeight="false" outlineLevel="0" collapsed="false">
      <c r="K854" s="95"/>
      <c r="O854" s="95"/>
      <c r="Q854" s="95"/>
      <c r="S854" s="95"/>
      <c r="U854" s="95"/>
    </row>
    <row r="855" customFormat="false" ht="12.8" hidden="false" customHeight="false" outlineLevel="0" collapsed="false">
      <c r="K855" s="95"/>
      <c r="O855" s="95"/>
      <c r="Q855" s="95"/>
      <c r="S855" s="95"/>
      <c r="U855" s="95"/>
    </row>
    <row r="856" customFormat="false" ht="12.8" hidden="false" customHeight="false" outlineLevel="0" collapsed="false">
      <c r="K856" s="95"/>
      <c r="O856" s="95"/>
      <c r="Q856" s="95"/>
      <c r="S856" s="95"/>
      <c r="U856" s="95"/>
    </row>
    <row r="857" customFormat="false" ht="12.8" hidden="false" customHeight="false" outlineLevel="0" collapsed="false">
      <c r="K857" s="95"/>
      <c r="O857" s="95"/>
      <c r="Q857" s="95"/>
      <c r="S857" s="95"/>
      <c r="U857" s="95"/>
    </row>
    <row r="858" customFormat="false" ht="12.8" hidden="false" customHeight="false" outlineLevel="0" collapsed="false">
      <c r="K858" s="95"/>
      <c r="O858" s="95"/>
      <c r="Q858" s="95"/>
      <c r="S858" s="95"/>
      <c r="U858" s="95"/>
    </row>
    <row r="859" customFormat="false" ht="12.8" hidden="false" customHeight="false" outlineLevel="0" collapsed="false">
      <c r="K859" s="95"/>
      <c r="O859" s="95"/>
      <c r="Q859" s="95"/>
      <c r="S859" s="95"/>
      <c r="U859" s="95"/>
    </row>
    <row r="860" customFormat="false" ht="12.8" hidden="false" customHeight="false" outlineLevel="0" collapsed="false">
      <c r="K860" s="95"/>
      <c r="O860" s="95"/>
      <c r="Q860" s="95"/>
      <c r="S860" s="95"/>
      <c r="U860" s="95"/>
    </row>
    <row r="861" customFormat="false" ht="12.8" hidden="false" customHeight="false" outlineLevel="0" collapsed="false">
      <c r="K861" s="95"/>
      <c r="O861" s="95"/>
      <c r="Q861" s="95"/>
      <c r="S861" s="95"/>
      <c r="U861" s="95"/>
    </row>
    <row r="862" customFormat="false" ht="12.8" hidden="false" customHeight="false" outlineLevel="0" collapsed="false">
      <c r="K862" s="95"/>
      <c r="O862" s="95"/>
      <c r="Q862" s="95"/>
      <c r="S862" s="95"/>
      <c r="U862" s="95"/>
    </row>
    <row r="863" customFormat="false" ht="12.8" hidden="false" customHeight="false" outlineLevel="0" collapsed="false">
      <c r="K863" s="95"/>
      <c r="O863" s="95"/>
      <c r="Q863" s="95"/>
      <c r="S863" s="95"/>
      <c r="U863" s="95"/>
    </row>
    <row r="864" customFormat="false" ht="12.8" hidden="false" customHeight="false" outlineLevel="0" collapsed="false">
      <c r="K864" s="95"/>
      <c r="O864" s="95"/>
      <c r="Q864" s="95"/>
      <c r="S864" s="95"/>
      <c r="U864" s="95"/>
    </row>
    <row r="865" customFormat="false" ht="12.8" hidden="false" customHeight="false" outlineLevel="0" collapsed="false">
      <c r="K865" s="95"/>
      <c r="O865" s="95"/>
      <c r="Q865" s="95"/>
      <c r="S865" s="95"/>
      <c r="U865" s="95"/>
    </row>
    <row r="866" customFormat="false" ht="12.8" hidden="false" customHeight="false" outlineLevel="0" collapsed="false">
      <c r="K866" s="95"/>
      <c r="O866" s="95"/>
      <c r="Q866" s="95"/>
      <c r="S866" s="95"/>
      <c r="U866" s="95"/>
    </row>
    <row r="867" customFormat="false" ht="12.8" hidden="false" customHeight="false" outlineLevel="0" collapsed="false">
      <c r="K867" s="95"/>
      <c r="O867" s="95"/>
      <c r="Q867" s="95"/>
      <c r="S867" s="95"/>
      <c r="U867" s="95"/>
    </row>
    <row r="868" customFormat="false" ht="12.8" hidden="false" customHeight="false" outlineLevel="0" collapsed="false">
      <c r="K868" s="95"/>
      <c r="O868" s="95"/>
      <c r="Q868" s="95"/>
      <c r="S868" s="95"/>
      <c r="U868" s="95"/>
    </row>
    <row r="869" customFormat="false" ht="12.8" hidden="false" customHeight="false" outlineLevel="0" collapsed="false">
      <c r="K869" s="95"/>
      <c r="O869" s="95"/>
      <c r="Q869" s="95"/>
      <c r="S869" s="95"/>
      <c r="U869" s="95"/>
    </row>
    <row r="870" customFormat="false" ht="12.8" hidden="false" customHeight="false" outlineLevel="0" collapsed="false">
      <c r="K870" s="95"/>
      <c r="O870" s="95"/>
      <c r="Q870" s="95"/>
      <c r="S870" s="95"/>
      <c r="U870" s="95"/>
    </row>
    <row r="871" customFormat="false" ht="12.8" hidden="false" customHeight="false" outlineLevel="0" collapsed="false">
      <c r="K871" s="95"/>
      <c r="O871" s="95"/>
      <c r="Q871" s="95"/>
      <c r="S871" s="95"/>
      <c r="U871" s="95"/>
    </row>
    <row r="872" customFormat="false" ht="12.8" hidden="false" customHeight="false" outlineLevel="0" collapsed="false">
      <c r="K872" s="95"/>
      <c r="O872" s="95"/>
      <c r="Q872" s="95"/>
      <c r="S872" s="95"/>
      <c r="U872" s="95"/>
    </row>
    <row r="873" customFormat="false" ht="12.8" hidden="false" customHeight="false" outlineLevel="0" collapsed="false">
      <c r="K873" s="95"/>
      <c r="O873" s="95"/>
      <c r="Q873" s="95"/>
      <c r="S873" s="95"/>
      <c r="U873" s="95"/>
    </row>
    <row r="874" customFormat="false" ht="12.8" hidden="false" customHeight="false" outlineLevel="0" collapsed="false">
      <c r="K874" s="95"/>
      <c r="O874" s="95"/>
      <c r="Q874" s="95"/>
      <c r="S874" s="95"/>
      <c r="U874" s="95"/>
    </row>
    <row r="875" customFormat="false" ht="12.8" hidden="false" customHeight="false" outlineLevel="0" collapsed="false">
      <c r="K875" s="95"/>
      <c r="O875" s="95"/>
      <c r="Q875" s="95"/>
      <c r="S875" s="95"/>
      <c r="U875" s="95"/>
    </row>
    <row r="876" customFormat="false" ht="12.8" hidden="false" customHeight="false" outlineLevel="0" collapsed="false">
      <c r="K876" s="95"/>
      <c r="O876" s="95"/>
      <c r="Q876" s="95"/>
      <c r="S876" s="95"/>
      <c r="U876" s="95"/>
    </row>
    <row r="877" customFormat="false" ht="12.8" hidden="false" customHeight="false" outlineLevel="0" collapsed="false">
      <c r="K877" s="95"/>
      <c r="O877" s="95"/>
      <c r="Q877" s="95"/>
      <c r="S877" s="95"/>
      <c r="U877" s="95"/>
    </row>
    <row r="878" customFormat="false" ht="12.8" hidden="false" customHeight="false" outlineLevel="0" collapsed="false">
      <c r="K878" s="95"/>
      <c r="O878" s="95"/>
      <c r="Q878" s="95"/>
      <c r="S878" s="95"/>
      <c r="U878" s="95"/>
    </row>
    <row r="879" customFormat="false" ht="12.8" hidden="false" customHeight="false" outlineLevel="0" collapsed="false">
      <c r="K879" s="95"/>
      <c r="O879" s="95"/>
      <c r="Q879" s="95"/>
      <c r="S879" s="95"/>
      <c r="U879" s="95"/>
    </row>
    <row r="880" customFormat="false" ht="12.8" hidden="false" customHeight="false" outlineLevel="0" collapsed="false">
      <c r="K880" s="95"/>
      <c r="O880" s="95"/>
      <c r="Q880" s="95"/>
      <c r="S880" s="95"/>
      <c r="U880" s="95"/>
    </row>
    <row r="881" customFormat="false" ht="12.8" hidden="false" customHeight="false" outlineLevel="0" collapsed="false">
      <c r="K881" s="95"/>
      <c r="O881" s="95"/>
      <c r="Q881" s="95"/>
      <c r="S881" s="95"/>
      <c r="U881" s="95"/>
    </row>
    <row r="882" customFormat="false" ht="12.8" hidden="false" customHeight="false" outlineLevel="0" collapsed="false">
      <c r="K882" s="95"/>
      <c r="O882" s="95"/>
      <c r="Q882" s="95"/>
      <c r="S882" s="95"/>
      <c r="U882" s="95"/>
    </row>
    <row r="883" customFormat="false" ht="12.8" hidden="false" customHeight="false" outlineLevel="0" collapsed="false">
      <c r="K883" s="95"/>
      <c r="O883" s="95"/>
      <c r="Q883" s="95"/>
      <c r="S883" s="95"/>
      <c r="U883" s="95"/>
    </row>
    <row r="884" customFormat="false" ht="12.8" hidden="false" customHeight="false" outlineLevel="0" collapsed="false">
      <c r="K884" s="95"/>
      <c r="O884" s="95"/>
      <c r="Q884" s="95"/>
      <c r="S884" s="95"/>
      <c r="U884" s="95"/>
    </row>
    <row r="885" customFormat="false" ht="12.8" hidden="false" customHeight="false" outlineLevel="0" collapsed="false">
      <c r="K885" s="95"/>
      <c r="O885" s="95"/>
      <c r="Q885" s="95"/>
      <c r="S885" s="95"/>
      <c r="U885" s="95"/>
    </row>
    <row r="886" customFormat="false" ht="12.8" hidden="false" customHeight="false" outlineLevel="0" collapsed="false">
      <c r="K886" s="95"/>
      <c r="O886" s="95"/>
      <c r="Q886" s="95"/>
      <c r="S886" s="95"/>
      <c r="U886" s="95"/>
    </row>
    <row r="887" customFormat="false" ht="12.8" hidden="false" customHeight="false" outlineLevel="0" collapsed="false">
      <c r="K887" s="95"/>
      <c r="O887" s="95"/>
      <c r="Q887" s="95"/>
      <c r="S887" s="95"/>
      <c r="U887" s="95"/>
    </row>
    <row r="888" customFormat="false" ht="12.8" hidden="false" customHeight="false" outlineLevel="0" collapsed="false">
      <c r="K888" s="95"/>
      <c r="O888" s="95"/>
      <c r="Q888" s="95"/>
      <c r="S888" s="95"/>
      <c r="U888" s="95"/>
    </row>
    <row r="889" customFormat="false" ht="12.8" hidden="false" customHeight="false" outlineLevel="0" collapsed="false">
      <c r="K889" s="95"/>
      <c r="O889" s="95"/>
      <c r="Q889" s="95"/>
      <c r="S889" s="95"/>
      <c r="U889" s="95"/>
    </row>
    <row r="890" customFormat="false" ht="12.8" hidden="false" customHeight="false" outlineLevel="0" collapsed="false">
      <c r="K890" s="95"/>
      <c r="O890" s="95"/>
      <c r="Q890" s="95"/>
      <c r="S890" s="95"/>
      <c r="U890" s="95"/>
    </row>
    <row r="891" customFormat="false" ht="12.8" hidden="false" customHeight="false" outlineLevel="0" collapsed="false">
      <c r="K891" s="95"/>
      <c r="O891" s="95"/>
      <c r="Q891" s="95"/>
      <c r="S891" s="95"/>
      <c r="U891" s="95"/>
    </row>
    <row r="892" customFormat="false" ht="12.8" hidden="false" customHeight="false" outlineLevel="0" collapsed="false">
      <c r="K892" s="95"/>
      <c r="O892" s="95"/>
      <c r="Q892" s="95"/>
      <c r="S892" s="95"/>
      <c r="U892" s="95"/>
    </row>
    <row r="893" customFormat="false" ht="12.8" hidden="false" customHeight="false" outlineLevel="0" collapsed="false">
      <c r="K893" s="95"/>
      <c r="O893" s="95"/>
      <c r="Q893" s="95"/>
      <c r="S893" s="95"/>
      <c r="U893" s="95"/>
    </row>
    <row r="894" customFormat="false" ht="12.8" hidden="false" customHeight="false" outlineLevel="0" collapsed="false">
      <c r="K894" s="95"/>
      <c r="O894" s="95"/>
      <c r="Q894" s="95"/>
      <c r="S894" s="95"/>
      <c r="U894" s="95"/>
    </row>
    <row r="895" customFormat="false" ht="12.8" hidden="false" customHeight="false" outlineLevel="0" collapsed="false">
      <c r="K895" s="95"/>
      <c r="O895" s="95"/>
      <c r="Q895" s="95"/>
      <c r="S895" s="95"/>
      <c r="U895" s="95"/>
    </row>
    <row r="896" customFormat="false" ht="12.8" hidden="false" customHeight="false" outlineLevel="0" collapsed="false">
      <c r="K896" s="95"/>
      <c r="O896" s="95"/>
      <c r="Q896" s="95"/>
      <c r="S896" s="95"/>
      <c r="U896" s="95"/>
    </row>
    <row r="897" customFormat="false" ht="12.8" hidden="false" customHeight="false" outlineLevel="0" collapsed="false">
      <c r="K897" s="95"/>
      <c r="O897" s="95"/>
      <c r="Q897" s="95"/>
      <c r="S897" s="95"/>
      <c r="U897" s="95"/>
    </row>
    <row r="898" customFormat="false" ht="12.8" hidden="false" customHeight="false" outlineLevel="0" collapsed="false">
      <c r="K898" s="95"/>
      <c r="O898" s="95"/>
      <c r="Q898" s="95"/>
      <c r="S898" s="95"/>
      <c r="U898" s="95"/>
    </row>
    <row r="899" customFormat="false" ht="12.8" hidden="false" customHeight="false" outlineLevel="0" collapsed="false">
      <c r="K899" s="95"/>
      <c r="O899" s="95"/>
      <c r="Q899" s="95"/>
      <c r="S899" s="95"/>
      <c r="U899" s="95"/>
    </row>
    <row r="900" customFormat="false" ht="12.8" hidden="false" customHeight="false" outlineLevel="0" collapsed="false">
      <c r="K900" s="95"/>
      <c r="O900" s="95"/>
      <c r="Q900" s="95"/>
      <c r="S900" s="95"/>
      <c r="U900" s="95"/>
    </row>
    <row r="901" customFormat="false" ht="12.8" hidden="false" customHeight="false" outlineLevel="0" collapsed="false">
      <c r="K901" s="95"/>
      <c r="O901" s="95"/>
      <c r="Q901" s="95"/>
      <c r="S901" s="95"/>
      <c r="U901" s="95"/>
    </row>
    <row r="902" customFormat="false" ht="12.8" hidden="false" customHeight="false" outlineLevel="0" collapsed="false">
      <c r="K902" s="95"/>
      <c r="O902" s="95"/>
      <c r="Q902" s="95"/>
      <c r="S902" s="95"/>
      <c r="U902" s="95"/>
    </row>
    <row r="903" customFormat="false" ht="12.8" hidden="false" customHeight="false" outlineLevel="0" collapsed="false">
      <c r="K903" s="95"/>
      <c r="O903" s="95"/>
      <c r="Q903" s="95"/>
      <c r="S903" s="95"/>
      <c r="U903" s="95"/>
    </row>
    <row r="904" customFormat="false" ht="12.8" hidden="false" customHeight="false" outlineLevel="0" collapsed="false">
      <c r="K904" s="95"/>
      <c r="O904" s="95"/>
      <c r="Q904" s="95"/>
      <c r="S904" s="95"/>
      <c r="U904" s="95"/>
    </row>
    <row r="905" customFormat="false" ht="12.8" hidden="false" customHeight="false" outlineLevel="0" collapsed="false">
      <c r="K905" s="95"/>
      <c r="O905" s="95"/>
      <c r="Q905" s="95"/>
      <c r="S905" s="95"/>
      <c r="U905" s="95"/>
    </row>
    <row r="906" customFormat="false" ht="12.8" hidden="false" customHeight="false" outlineLevel="0" collapsed="false">
      <c r="K906" s="95"/>
      <c r="O906" s="95"/>
      <c r="Q906" s="95"/>
      <c r="S906" s="95"/>
      <c r="U906" s="95"/>
    </row>
    <row r="907" customFormat="false" ht="12.8" hidden="false" customHeight="false" outlineLevel="0" collapsed="false">
      <c r="K907" s="95"/>
      <c r="O907" s="95"/>
      <c r="Q907" s="95"/>
      <c r="S907" s="95"/>
      <c r="U907" s="95"/>
    </row>
    <row r="908" customFormat="false" ht="12.8" hidden="false" customHeight="false" outlineLevel="0" collapsed="false">
      <c r="K908" s="95"/>
      <c r="O908" s="95"/>
      <c r="Q908" s="95"/>
      <c r="S908" s="95"/>
      <c r="U908" s="95"/>
    </row>
    <row r="909" customFormat="false" ht="12.8" hidden="false" customHeight="false" outlineLevel="0" collapsed="false">
      <c r="K909" s="95"/>
      <c r="O909" s="95"/>
      <c r="Q909" s="95"/>
      <c r="S909" s="95"/>
      <c r="U909" s="95"/>
    </row>
    <row r="910" customFormat="false" ht="12.8" hidden="false" customHeight="false" outlineLevel="0" collapsed="false">
      <c r="K910" s="95"/>
      <c r="O910" s="95"/>
      <c r="Q910" s="95"/>
      <c r="S910" s="95"/>
      <c r="U910" s="95"/>
    </row>
    <row r="911" customFormat="false" ht="12.8" hidden="false" customHeight="false" outlineLevel="0" collapsed="false">
      <c r="K911" s="95"/>
      <c r="O911" s="95"/>
      <c r="Q911" s="95"/>
      <c r="S911" s="95"/>
      <c r="U911" s="95"/>
    </row>
    <row r="912" customFormat="false" ht="12.8" hidden="false" customHeight="false" outlineLevel="0" collapsed="false">
      <c r="K912" s="95"/>
      <c r="O912" s="95"/>
      <c r="Q912" s="95"/>
      <c r="S912" s="95"/>
      <c r="U912" s="95"/>
    </row>
    <row r="913" customFormat="false" ht="12.8" hidden="false" customHeight="false" outlineLevel="0" collapsed="false">
      <c r="K913" s="95"/>
      <c r="O913" s="95"/>
      <c r="Q913" s="95"/>
      <c r="S913" s="95"/>
      <c r="U913" s="95"/>
    </row>
    <row r="914" customFormat="false" ht="12.8" hidden="false" customHeight="false" outlineLevel="0" collapsed="false">
      <c r="K914" s="95"/>
      <c r="O914" s="95"/>
      <c r="Q914" s="95"/>
      <c r="S914" s="95"/>
      <c r="U914" s="95"/>
    </row>
    <row r="915" customFormat="false" ht="12.8" hidden="false" customHeight="false" outlineLevel="0" collapsed="false">
      <c r="K915" s="95"/>
      <c r="O915" s="95"/>
      <c r="Q915" s="95"/>
      <c r="S915" s="95"/>
      <c r="U915" s="95"/>
    </row>
    <row r="916" customFormat="false" ht="12.8" hidden="false" customHeight="false" outlineLevel="0" collapsed="false">
      <c r="K916" s="95"/>
      <c r="O916" s="95"/>
      <c r="Q916" s="95"/>
      <c r="S916" s="95"/>
      <c r="U916" s="95"/>
    </row>
    <row r="917" customFormat="false" ht="12.8" hidden="false" customHeight="false" outlineLevel="0" collapsed="false">
      <c r="K917" s="95"/>
      <c r="O917" s="95"/>
      <c r="Q917" s="95"/>
      <c r="S917" s="95"/>
      <c r="U917" s="95"/>
    </row>
    <row r="918" customFormat="false" ht="12.8" hidden="false" customHeight="false" outlineLevel="0" collapsed="false">
      <c r="K918" s="95"/>
      <c r="O918" s="95"/>
      <c r="Q918" s="95"/>
      <c r="S918" s="95"/>
      <c r="U918" s="95"/>
    </row>
    <row r="919" customFormat="false" ht="12.8" hidden="false" customHeight="false" outlineLevel="0" collapsed="false">
      <c r="K919" s="95"/>
      <c r="O919" s="95"/>
      <c r="Q919" s="95"/>
      <c r="S919" s="95"/>
      <c r="U919" s="95"/>
    </row>
    <row r="920" customFormat="false" ht="12.8" hidden="false" customHeight="false" outlineLevel="0" collapsed="false">
      <c r="K920" s="95"/>
      <c r="O920" s="95"/>
      <c r="Q920" s="95"/>
      <c r="S920" s="95"/>
      <c r="U920" s="95"/>
    </row>
    <row r="921" customFormat="false" ht="12.8" hidden="false" customHeight="false" outlineLevel="0" collapsed="false">
      <c r="K921" s="95"/>
      <c r="O921" s="95"/>
      <c r="Q921" s="95"/>
      <c r="S921" s="95"/>
      <c r="U921" s="95"/>
    </row>
    <row r="922" customFormat="false" ht="12.8" hidden="false" customHeight="false" outlineLevel="0" collapsed="false">
      <c r="K922" s="95"/>
      <c r="O922" s="95"/>
      <c r="Q922" s="95"/>
      <c r="S922" s="95"/>
      <c r="U922" s="95"/>
    </row>
    <row r="923" customFormat="false" ht="12.8" hidden="false" customHeight="false" outlineLevel="0" collapsed="false">
      <c r="K923" s="95"/>
      <c r="O923" s="95"/>
      <c r="Q923" s="95"/>
      <c r="S923" s="95"/>
      <c r="U923" s="95"/>
    </row>
    <row r="924" customFormat="false" ht="12.8" hidden="false" customHeight="false" outlineLevel="0" collapsed="false">
      <c r="K924" s="95"/>
      <c r="O924" s="95"/>
      <c r="Q924" s="95"/>
      <c r="S924" s="95"/>
      <c r="U924" s="95"/>
    </row>
    <row r="925" customFormat="false" ht="12.8" hidden="false" customHeight="false" outlineLevel="0" collapsed="false">
      <c r="K925" s="95"/>
      <c r="O925" s="95"/>
      <c r="Q925" s="95"/>
      <c r="S925" s="95"/>
      <c r="U925" s="95"/>
    </row>
    <row r="926" customFormat="false" ht="12.8" hidden="false" customHeight="false" outlineLevel="0" collapsed="false">
      <c r="K926" s="95"/>
      <c r="O926" s="95"/>
      <c r="Q926" s="95"/>
      <c r="S926" s="95"/>
      <c r="U926" s="95"/>
    </row>
    <row r="927" customFormat="false" ht="12.8" hidden="false" customHeight="false" outlineLevel="0" collapsed="false">
      <c r="K927" s="95"/>
      <c r="O927" s="95"/>
      <c r="Q927" s="95"/>
      <c r="S927" s="95"/>
      <c r="U927" s="95"/>
    </row>
    <row r="928" customFormat="false" ht="12.8" hidden="false" customHeight="false" outlineLevel="0" collapsed="false">
      <c r="K928" s="95"/>
      <c r="O928" s="95"/>
      <c r="Q928" s="95"/>
      <c r="S928" s="95"/>
      <c r="U928" s="95"/>
    </row>
    <row r="929" customFormat="false" ht="12.8" hidden="false" customHeight="false" outlineLevel="0" collapsed="false">
      <c r="K929" s="95"/>
      <c r="O929" s="95"/>
      <c r="Q929" s="95"/>
      <c r="S929" s="95"/>
      <c r="U929" s="95"/>
    </row>
    <row r="930" customFormat="false" ht="12.8" hidden="false" customHeight="false" outlineLevel="0" collapsed="false">
      <c r="K930" s="95"/>
      <c r="O930" s="95"/>
      <c r="Q930" s="95"/>
      <c r="S930" s="95"/>
      <c r="U930" s="95"/>
    </row>
    <row r="931" customFormat="false" ht="12.8" hidden="false" customHeight="false" outlineLevel="0" collapsed="false">
      <c r="K931" s="95"/>
      <c r="O931" s="95"/>
      <c r="Q931" s="95"/>
      <c r="S931" s="95"/>
      <c r="U931" s="95"/>
    </row>
    <row r="932" customFormat="false" ht="12.8" hidden="false" customHeight="false" outlineLevel="0" collapsed="false">
      <c r="K932" s="95"/>
      <c r="O932" s="95"/>
      <c r="Q932" s="95"/>
      <c r="S932" s="95"/>
      <c r="U932" s="95"/>
    </row>
    <row r="933" customFormat="false" ht="12.8" hidden="false" customHeight="false" outlineLevel="0" collapsed="false">
      <c r="K933" s="95"/>
      <c r="O933" s="95"/>
      <c r="Q933" s="95"/>
      <c r="S933" s="95"/>
      <c r="U933" s="95"/>
    </row>
    <row r="934" customFormat="false" ht="12.8" hidden="false" customHeight="false" outlineLevel="0" collapsed="false">
      <c r="K934" s="95"/>
      <c r="O934" s="95"/>
      <c r="Q934" s="95"/>
      <c r="S934" s="95"/>
      <c r="U934" s="95"/>
    </row>
    <row r="935" customFormat="false" ht="12.8" hidden="false" customHeight="false" outlineLevel="0" collapsed="false">
      <c r="K935" s="95"/>
      <c r="O935" s="95"/>
      <c r="Q935" s="95"/>
      <c r="S935" s="95"/>
      <c r="U935" s="95"/>
    </row>
    <row r="936" customFormat="false" ht="12.8" hidden="false" customHeight="false" outlineLevel="0" collapsed="false">
      <c r="K936" s="95"/>
      <c r="O936" s="95"/>
      <c r="Q936" s="95"/>
      <c r="S936" s="95"/>
      <c r="U936" s="95"/>
    </row>
    <row r="937" customFormat="false" ht="12.8" hidden="false" customHeight="false" outlineLevel="0" collapsed="false">
      <c r="K937" s="95"/>
      <c r="O937" s="95"/>
      <c r="Q937" s="95"/>
      <c r="S937" s="95"/>
      <c r="U937" s="95"/>
    </row>
    <row r="938" customFormat="false" ht="12.8" hidden="false" customHeight="false" outlineLevel="0" collapsed="false">
      <c r="K938" s="95"/>
      <c r="O938" s="95"/>
      <c r="Q938" s="95"/>
      <c r="S938" s="95"/>
      <c r="U938" s="95"/>
    </row>
    <row r="939" customFormat="false" ht="12.8" hidden="false" customHeight="false" outlineLevel="0" collapsed="false">
      <c r="K939" s="95"/>
      <c r="O939" s="95"/>
      <c r="Q939" s="95"/>
      <c r="S939" s="95"/>
      <c r="U939" s="95"/>
    </row>
    <row r="940" customFormat="false" ht="12.8" hidden="false" customHeight="false" outlineLevel="0" collapsed="false">
      <c r="K940" s="95"/>
      <c r="O940" s="95"/>
      <c r="Q940" s="95"/>
      <c r="S940" s="95"/>
      <c r="U940" s="95"/>
    </row>
    <row r="941" customFormat="false" ht="12.8" hidden="false" customHeight="false" outlineLevel="0" collapsed="false">
      <c r="K941" s="95"/>
      <c r="O941" s="95"/>
      <c r="Q941" s="95"/>
      <c r="S941" s="95"/>
      <c r="U941" s="95"/>
    </row>
    <row r="942" customFormat="false" ht="12.8" hidden="false" customHeight="false" outlineLevel="0" collapsed="false">
      <c r="K942" s="95"/>
      <c r="O942" s="95"/>
      <c r="Q942" s="95"/>
      <c r="S942" s="95"/>
      <c r="U942" s="95"/>
    </row>
    <row r="943" customFormat="false" ht="12.8" hidden="false" customHeight="false" outlineLevel="0" collapsed="false">
      <c r="K943" s="95"/>
      <c r="O943" s="95"/>
      <c r="Q943" s="95"/>
      <c r="S943" s="95"/>
      <c r="U943" s="95"/>
    </row>
    <row r="944" customFormat="false" ht="12.8" hidden="false" customHeight="false" outlineLevel="0" collapsed="false">
      <c r="K944" s="95"/>
      <c r="O944" s="95"/>
      <c r="Q944" s="95"/>
      <c r="S944" s="95"/>
      <c r="U944" s="95"/>
    </row>
    <row r="945" customFormat="false" ht="12.8" hidden="false" customHeight="false" outlineLevel="0" collapsed="false">
      <c r="K945" s="95"/>
      <c r="O945" s="95"/>
      <c r="Q945" s="95"/>
      <c r="S945" s="95"/>
      <c r="U945" s="95"/>
    </row>
    <row r="946" customFormat="false" ht="12.8" hidden="false" customHeight="false" outlineLevel="0" collapsed="false">
      <c r="K946" s="95"/>
      <c r="O946" s="95"/>
      <c r="Q946" s="95"/>
      <c r="S946" s="95"/>
      <c r="U946" s="95"/>
    </row>
    <row r="947" customFormat="false" ht="12.8" hidden="false" customHeight="false" outlineLevel="0" collapsed="false">
      <c r="K947" s="95"/>
      <c r="O947" s="95"/>
      <c r="Q947" s="95"/>
      <c r="S947" s="95"/>
      <c r="U947" s="95"/>
    </row>
    <row r="948" customFormat="false" ht="12.8" hidden="false" customHeight="false" outlineLevel="0" collapsed="false">
      <c r="K948" s="95"/>
      <c r="O948" s="95"/>
      <c r="Q948" s="95"/>
      <c r="S948" s="95"/>
      <c r="U948" s="95"/>
    </row>
    <row r="949" customFormat="false" ht="12.8" hidden="false" customHeight="false" outlineLevel="0" collapsed="false">
      <c r="K949" s="95"/>
      <c r="O949" s="95"/>
      <c r="Q949" s="95"/>
      <c r="S949" s="95"/>
      <c r="U949" s="95"/>
    </row>
    <row r="950" customFormat="false" ht="12.8" hidden="false" customHeight="false" outlineLevel="0" collapsed="false">
      <c r="K950" s="95"/>
      <c r="O950" s="95"/>
      <c r="Q950" s="95"/>
      <c r="S950" s="95"/>
      <c r="U950" s="95"/>
    </row>
    <row r="951" customFormat="false" ht="12.8" hidden="false" customHeight="false" outlineLevel="0" collapsed="false">
      <c r="K951" s="95"/>
      <c r="O951" s="95"/>
      <c r="Q951" s="95"/>
      <c r="S951" s="95"/>
      <c r="U951" s="95"/>
    </row>
    <row r="952" customFormat="false" ht="12.8" hidden="false" customHeight="false" outlineLevel="0" collapsed="false">
      <c r="K952" s="95"/>
      <c r="O952" s="95"/>
      <c r="Q952" s="95"/>
      <c r="S952" s="95"/>
      <c r="U952" s="95"/>
    </row>
    <row r="953" customFormat="false" ht="12.8" hidden="false" customHeight="false" outlineLevel="0" collapsed="false">
      <c r="K953" s="95"/>
      <c r="O953" s="95"/>
      <c r="Q953" s="95"/>
      <c r="S953" s="95"/>
      <c r="U953" s="95"/>
    </row>
    <row r="954" customFormat="false" ht="12.8" hidden="false" customHeight="false" outlineLevel="0" collapsed="false">
      <c r="K954" s="95"/>
      <c r="O954" s="95"/>
      <c r="Q954" s="95"/>
      <c r="S954" s="95"/>
      <c r="U954" s="95"/>
    </row>
    <row r="955" customFormat="false" ht="12.8" hidden="false" customHeight="false" outlineLevel="0" collapsed="false">
      <c r="K955" s="95"/>
      <c r="O955" s="95"/>
      <c r="Q955" s="95"/>
      <c r="S955" s="95"/>
      <c r="U955" s="95"/>
    </row>
    <row r="956" customFormat="false" ht="12.8" hidden="false" customHeight="false" outlineLevel="0" collapsed="false">
      <c r="K956" s="95"/>
      <c r="O956" s="95"/>
      <c r="Q956" s="95"/>
      <c r="S956" s="95"/>
      <c r="U956" s="95"/>
    </row>
    <row r="957" customFormat="false" ht="12.8" hidden="false" customHeight="false" outlineLevel="0" collapsed="false">
      <c r="K957" s="95"/>
      <c r="O957" s="95"/>
      <c r="Q957" s="95"/>
      <c r="S957" s="95"/>
      <c r="U957" s="95"/>
    </row>
    <row r="958" customFormat="false" ht="12.8" hidden="false" customHeight="false" outlineLevel="0" collapsed="false">
      <c r="K958" s="95"/>
      <c r="O958" s="95"/>
      <c r="Q958" s="95"/>
      <c r="S958" s="95"/>
      <c r="U958" s="95"/>
    </row>
    <row r="959" customFormat="false" ht="12.8" hidden="false" customHeight="false" outlineLevel="0" collapsed="false">
      <c r="K959" s="95"/>
      <c r="O959" s="95"/>
      <c r="Q959" s="95"/>
      <c r="S959" s="95"/>
      <c r="U959" s="95"/>
    </row>
    <row r="960" customFormat="false" ht="12.8" hidden="false" customHeight="false" outlineLevel="0" collapsed="false">
      <c r="K960" s="95"/>
      <c r="O960" s="95"/>
      <c r="Q960" s="95"/>
      <c r="S960" s="95"/>
      <c r="U960" s="95"/>
    </row>
    <row r="961" customFormat="false" ht="12.8" hidden="false" customHeight="false" outlineLevel="0" collapsed="false">
      <c r="K961" s="95"/>
      <c r="O961" s="95"/>
      <c r="Q961" s="95"/>
      <c r="S961" s="95"/>
      <c r="U961" s="95"/>
    </row>
    <row r="962" customFormat="false" ht="12.8" hidden="false" customHeight="false" outlineLevel="0" collapsed="false">
      <c r="K962" s="95"/>
      <c r="O962" s="95"/>
      <c r="Q962" s="95"/>
      <c r="S962" s="95"/>
      <c r="U962" s="95"/>
    </row>
    <row r="963" customFormat="false" ht="12.8" hidden="false" customHeight="false" outlineLevel="0" collapsed="false">
      <c r="K963" s="95"/>
      <c r="O963" s="95"/>
      <c r="Q963" s="95"/>
      <c r="S963" s="95"/>
      <c r="U963" s="95"/>
    </row>
    <row r="964" customFormat="false" ht="12.8" hidden="false" customHeight="false" outlineLevel="0" collapsed="false">
      <c r="K964" s="95"/>
      <c r="O964" s="95"/>
      <c r="Q964" s="95"/>
      <c r="S964" s="95"/>
      <c r="U964" s="95"/>
    </row>
    <row r="965" customFormat="false" ht="12.8" hidden="false" customHeight="false" outlineLevel="0" collapsed="false">
      <c r="K965" s="95"/>
      <c r="O965" s="95"/>
      <c r="Q965" s="95"/>
      <c r="S965" s="95"/>
      <c r="U965" s="95"/>
    </row>
    <row r="966" customFormat="false" ht="12.8" hidden="false" customHeight="false" outlineLevel="0" collapsed="false">
      <c r="K966" s="95"/>
      <c r="O966" s="95"/>
      <c r="Q966" s="95"/>
      <c r="S966" s="95"/>
      <c r="U966" s="95"/>
    </row>
    <row r="967" customFormat="false" ht="12.8" hidden="false" customHeight="false" outlineLevel="0" collapsed="false">
      <c r="K967" s="95"/>
      <c r="O967" s="95"/>
      <c r="Q967" s="95"/>
      <c r="S967" s="95"/>
      <c r="U967" s="95"/>
    </row>
    <row r="968" customFormat="false" ht="12.8" hidden="false" customHeight="false" outlineLevel="0" collapsed="false">
      <c r="K968" s="95"/>
      <c r="O968" s="95"/>
      <c r="Q968" s="95"/>
      <c r="S968" s="95"/>
      <c r="U968" s="95"/>
    </row>
    <row r="969" customFormat="false" ht="12.8" hidden="false" customHeight="false" outlineLevel="0" collapsed="false">
      <c r="K969" s="95"/>
      <c r="O969" s="95"/>
      <c r="Q969" s="95"/>
      <c r="S969" s="95"/>
      <c r="U969" s="95"/>
    </row>
    <row r="970" customFormat="false" ht="12.8" hidden="false" customHeight="false" outlineLevel="0" collapsed="false">
      <c r="K970" s="95"/>
      <c r="O970" s="95"/>
      <c r="Q970" s="95"/>
      <c r="S970" s="95"/>
      <c r="U970" s="95"/>
    </row>
    <row r="971" customFormat="false" ht="12.8" hidden="false" customHeight="false" outlineLevel="0" collapsed="false">
      <c r="K971" s="95"/>
      <c r="O971" s="95"/>
      <c r="Q971" s="95"/>
      <c r="S971" s="95"/>
      <c r="U971" s="95"/>
    </row>
    <row r="972" customFormat="false" ht="12.8" hidden="false" customHeight="false" outlineLevel="0" collapsed="false">
      <c r="K972" s="95"/>
      <c r="O972" s="95"/>
      <c r="Q972" s="95"/>
      <c r="S972" s="95"/>
      <c r="U972" s="95"/>
    </row>
    <row r="973" customFormat="false" ht="12.8" hidden="false" customHeight="false" outlineLevel="0" collapsed="false">
      <c r="K973" s="95"/>
      <c r="O973" s="95"/>
      <c r="Q973" s="95"/>
      <c r="S973" s="95"/>
      <c r="U973" s="95"/>
    </row>
    <row r="974" customFormat="false" ht="12.8" hidden="false" customHeight="false" outlineLevel="0" collapsed="false">
      <c r="K974" s="95"/>
      <c r="O974" s="95"/>
      <c r="Q974" s="95"/>
      <c r="S974" s="95"/>
      <c r="U974" s="95"/>
    </row>
    <row r="975" customFormat="false" ht="12.8" hidden="false" customHeight="false" outlineLevel="0" collapsed="false">
      <c r="K975" s="95"/>
      <c r="O975" s="95"/>
      <c r="Q975" s="95"/>
      <c r="S975" s="95"/>
      <c r="U975" s="95"/>
    </row>
    <row r="976" customFormat="false" ht="12.8" hidden="false" customHeight="false" outlineLevel="0" collapsed="false">
      <c r="K976" s="95"/>
      <c r="O976" s="95"/>
      <c r="Q976" s="95"/>
      <c r="S976" s="95"/>
      <c r="U976" s="95"/>
    </row>
    <row r="977" customFormat="false" ht="12.8" hidden="false" customHeight="false" outlineLevel="0" collapsed="false">
      <c r="K977" s="95"/>
      <c r="O977" s="95"/>
      <c r="Q977" s="95"/>
      <c r="S977" s="95"/>
      <c r="U977" s="95"/>
    </row>
    <row r="978" customFormat="false" ht="12.8" hidden="false" customHeight="false" outlineLevel="0" collapsed="false">
      <c r="K978" s="95"/>
      <c r="O978" s="95"/>
      <c r="Q978" s="95"/>
      <c r="S978" s="95"/>
      <c r="U978" s="95"/>
    </row>
    <row r="979" customFormat="false" ht="12.8" hidden="false" customHeight="false" outlineLevel="0" collapsed="false">
      <c r="K979" s="95"/>
      <c r="O979" s="95"/>
      <c r="Q979" s="95"/>
      <c r="S979" s="95"/>
      <c r="U979" s="95"/>
    </row>
    <row r="980" customFormat="false" ht="12.8" hidden="false" customHeight="false" outlineLevel="0" collapsed="false">
      <c r="K980" s="95"/>
      <c r="O980" s="95"/>
      <c r="Q980" s="95"/>
      <c r="S980" s="95"/>
      <c r="U980" s="95"/>
    </row>
    <row r="981" customFormat="false" ht="12.8" hidden="false" customHeight="false" outlineLevel="0" collapsed="false">
      <c r="K981" s="95"/>
      <c r="O981" s="95"/>
      <c r="Q981" s="95"/>
      <c r="S981" s="95"/>
      <c r="U981" s="95"/>
    </row>
    <row r="982" customFormat="false" ht="12.8" hidden="false" customHeight="false" outlineLevel="0" collapsed="false">
      <c r="K982" s="95"/>
      <c r="O982" s="95"/>
      <c r="Q982" s="95"/>
      <c r="S982" s="95"/>
      <c r="U982" s="95"/>
    </row>
    <row r="983" customFormat="false" ht="12.8" hidden="false" customHeight="false" outlineLevel="0" collapsed="false">
      <c r="K983" s="95"/>
      <c r="O983" s="95"/>
      <c r="Q983" s="95"/>
      <c r="S983" s="95"/>
      <c r="U983" s="95"/>
    </row>
    <row r="984" customFormat="false" ht="12.8" hidden="false" customHeight="false" outlineLevel="0" collapsed="false">
      <c r="K984" s="95"/>
      <c r="O984" s="95"/>
      <c r="Q984" s="95"/>
      <c r="S984" s="95"/>
      <c r="U984" s="95"/>
    </row>
    <row r="985" customFormat="false" ht="12.8" hidden="false" customHeight="false" outlineLevel="0" collapsed="false">
      <c r="K985" s="95"/>
      <c r="O985" s="95"/>
      <c r="Q985" s="95"/>
      <c r="S985" s="95"/>
      <c r="U985" s="95"/>
    </row>
    <row r="986" customFormat="false" ht="12.8" hidden="false" customHeight="false" outlineLevel="0" collapsed="false">
      <c r="K986" s="95"/>
      <c r="O986" s="95"/>
      <c r="Q986" s="95"/>
      <c r="S986" s="95"/>
      <c r="U986" s="95"/>
    </row>
    <row r="987" customFormat="false" ht="12.8" hidden="false" customHeight="false" outlineLevel="0" collapsed="false">
      <c r="K987" s="95"/>
      <c r="O987" s="95"/>
      <c r="Q987" s="95"/>
      <c r="S987" s="95"/>
      <c r="U987" s="95"/>
    </row>
    <row r="988" customFormat="false" ht="12.8" hidden="false" customHeight="false" outlineLevel="0" collapsed="false">
      <c r="K988" s="95"/>
      <c r="O988" s="95"/>
      <c r="Q988" s="95"/>
      <c r="S988" s="95"/>
      <c r="U988" s="95"/>
    </row>
    <row r="989" customFormat="false" ht="12.8" hidden="false" customHeight="false" outlineLevel="0" collapsed="false">
      <c r="K989" s="95"/>
      <c r="O989" s="95"/>
      <c r="Q989" s="95"/>
      <c r="S989" s="95"/>
      <c r="U989" s="95"/>
    </row>
    <row r="990" customFormat="false" ht="12.8" hidden="false" customHeight="false" outlineLevel="0" collapsed="false">
      <c r="K990" s="95"/>
      <c r="O990" s="95"/>
      <c r="Q990" s="95"/>
      <c r="S990" s="95"/>
      <c r="U990" s="95"/>
    </row>
    <row r="991" customFormat="false" ht="12.8" hidden="false" customHeight="false" outlineLevel="0" collapsed="false">
      <c r="K991" s="95"/>
      <c r="O991" s="95"/>
      <c r="Q991" s="95"/>
      <c r="S991" s="95"/>
      <c r="U991" s="95"/>
    </row>
    <row r="992" customFormat="false" ht="12.8" hidden="false" customHeight="false" outlineLevel="0" collapsed="false">
      <c r="K992" s="95"/>
      <c r="O992" s="95"/>
      <c r="Q992" s="95"/>
      <c r="S992" s="95"/>
      <c r="U992" s="95"/>
    </row>
    <row r="993" customFormat="false" ht="12.8" hidden="false" customHeight="false" outlineLevel="0" collapsed="false">
      <c r="K993" s="95"/>
      <c r="O993" s="95"/>
      <c r="Q993" s="95"/>
      <c r="S993" s="95"/>
      <c r="U993" s="95"/>
    </row>
    <row r="994" customFormat="false" ht="12.8" hidden="false" customHeight="false" outlineLevel="0" collapsed="false">
      <c r="K994" s="95"/>
      <c r="O994" s="95"/>
      <c r="Q994" s="95"/>
      <c r="S994" s="95"/>
      <c r="U994" s="95"/>
    </row>
    <row r="995" customFormat="false" ht="12.8" hidden="false" customHeight="false" outlineLevel="0" collapsed="false">
      <c r="K995" s="95"/>
      <c r="O995" s="95"/>
      <c r="Q995" s="95"/>
      <c r="S995" s="95"/>
      <c r="U995" s="95"/>
    </row>
    <row r="996" customFormat="false" ht="12.8" hidden="false" customHeight="false" outlineLevel="0" collapsed="false">
      <c r="K996" s="95"/>
      <c r="O996" s="95"/>
      <c r="Q996" s="95"/>
      <c r="S996" s="95"/>
      <c r="U996" s="95"/>
    </row>
    <row r="997" customFormat="false" ht="12.8" hidden="false" customHeight="false" outlineLevel="0" collapsed="false">
      <c r="K997" s="95"/>
      <c r="O997" s="95"/>
      <c r="Q997" s="95"/>
      <c r="S997" s="95"/>
      <c r="U997" s="95"/>
    </row>
    <row r="998" customFormat="false" ht="12.8" hidden="false" customHeight="false" outlineLevel="0" collapsed="false">
      <c r="K998" s="95"/>
      <c r="O998" s="95"/>
      <c r="Q998" s="95"/>
      <c r="S998" s="95"/>
      <c r="U998" s="95"/>
    </row>
    <row r="999" customFormat="false" ht="12.8" hidden="false" customHeight="false" outlineLevel="0" collapsed="false">
      <c r="K999" s="95"/>
      <c r="O999" s="95"/>
      <c r="Q999" s="95"/>
      <c r="S999" s="95"/>
      <c r="U999" s="95"/>
    </row>
    <row r="1000" customFormat="false" ht="12.8" hidden="false" customHeight="false" outlineLevel="0" collapsed="false">
      <c r="K1000" s="95"/>
      <c r="O1000" s="95"/>
      <c r="Q1000" s="95"/>
      <c r="S1000" s="95"/>
      <c r="U1000" s="95"/>
    </row>
    <row r="1001" customFormat="false" ht="12.8" hidden="false" customHeight="false" outlineLevel="0" collapsed="false">
      <c r="K1001" s="95"/>
      <c r="O1001" s="95"/>
      <c r="Q1001" s="95"/>
      <c r="S1001" s="95"/>
      <c r="U1001" s="95"/>
    </row>
    <row r="1002" customFormat="false" ht="12.8" hidden="false" customHeight="false" outlineLevel="0" collapsed="false">
      <c r="K1002" s="95"/>
      <c r="O1002" s="95"/>
      <c r="Q1002" s="95"/>
      <c r="S1002" s="95"/>
      <c r="U1002" s="95"/>
    </row>
    <row r="1003" customFormat="false" ht="12.8" hidden="false" customHeight="false" outlineLevel="0" collapsed="false">
      <c r="K1003" s="95"/>
      <c r="O1003" s="95"/>
      <c r="Q1003" s="95"/>
      <c r="S1003" s="95"/>
      <c r="U1003" s="95"/>
    </row>
  </sheetData>
  <autoFilter ref="A1:U1003"/>
  <printOptions headings="false" gridLines="false" gridLinesSet="true" horizontalCentered="false" verticalCentered="false"/>
  <pageMargins left="0.39375" right="0.39375" top="0.39375" bottom="0.671527777777778" header="0.511805555555555" footer="0.393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&amp;LJardin'enVie SCOP ARL - Artisan semencier
429 Route des chaux 26500 Bourg-Lès-Valence&amp;C&amp;P/&amp;N&amp;RTel 0 679 675 671 - contact@jardinenvie.com 
www.jardinenvie.com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1813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2021-04-15T06:40:13Z</dcterms:created>
  <dc:creator>Valérie</dc:creator>
  <dc:description/>
  <dc:language>fr-FR</dc:language>
  <cp:lastModifiedBy>Valérie </cp:lastModifiedBy>
  <cp:lastPrinted>2021-04-15T07:13:08Z</cp:lastPrinted>
  <dcterms:modified xsi:type="dcterms:W3CDTF">2022-04-08T07:00:05Z</dcterms:modified>
  <cp:revision>65</cp:revision>
  <dc:subject/>
  <dc:title/>
</cp:coreProperties>
</file>